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charts/chart6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11490" windowHeight="8610" tabRatio="847"/>
  </bookViews>
  <sheets>
    <sheet name="Summary" sheetId="4" r:id="rId1"/>
    <sheet name="January" sheetId="6" r:id="rId2"/>
    <sheet name="February" sheetId="27" r:id="rId3"/>
    <sheet name="March" sheetId="28" r:id="rId4"/>
    <sheet name="April" sheetId="29" r:id="rId5"/>
    <sheet name="May" sheetId="30" r:id="rId6"/>
    <sheet name="June" sheetId="31" r:id="rId7"/>
    <sheet name="July" sheetId="32" r:id="rId8"/>
    <sheet name="August" sheetId="33" r:id="rId9"/>
    <sheet name="September" sheetId="34" r:id="rId10"/>
    <sheet name="October" sheetId="35" r:id="rId11"/>
    <sheet name="November" sheetId="36" r:id="rId12"/>
    <sheet name="December" sheetId="37" r:id="rId13"/>
    <sheet name="Trends" sheetId="12" r:id="rId14"/>
    <sheet name="Groceries" sheetId="9" r:id="rId15"/>
    <sheet name="Income" sheetId="5" r:id="rId16"/>
    <sheet name="Paycheck" sheetId="8" r:id="rId17"/>
    <sheet name="Mortgage" sheetId="11" r:id="rId18"/>
  </sheets>
  <calcPr calcId="124519"/>
</workbook>
</file>

<file path=xl/calcChain.xml><?xml version="1.0" encoding="utf-8"?>
<calcChain xmlns="http://schemas.openxmlformats.org/spreadsheetml/2006/main">
  <c r="B6" i="12"/>
  <c r="C4" l="1"/>
  <c r="D4"/>
  <c r="E4"/>
  <c r="F4"/>
  <c r="G4"/>
  <c r="H4"/>
  <c r="I4"/>
  <c r="J4"/>
  <c r="K4"/>
  <c r="L4"/>
  <c r="M4"/>
  <c r="C5"/>
  <c r="D5"/>
  <c r="E5"/>
  <c r="F5"/>
  <c r="G5"/>
  <c r="H5"/>
  <c r="I5"/>
  <c r="J5"/>
  <c r="K5"/>
  <c r="L5"/>
  <c r="M5"/>
  <c r="E161" i="1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1"/>
  <c r="E262"/>
  <c r="E263"/>
  <c r="E264"/>
  <c r="E265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6"/>
  <c r="E287"/>
  <c r="E288"/>
  <c r="E289"/>
  <c r="E290"/>
  <c r="E291"/>
  <c r="E292"/>
  <c r="E293"/>
  <c r="E294"/>
  <c r="E295"/>
  <c r="E296"/>
  <c r="E297"/>
  <c r="E298"/>
  <c r="E299"/>
  <c r="E300"/>
  <c r="E301"/>
  <c r="E302"/>
  <c r="E303"/>
  <c r="E304"/>
  <c r="E305"/>
  <c r="E306"/>
  <c r="E307"/>
  <c r="E308"/>
  <c r="E309"/>
  <c r="E310"/>
  <c r="E311"/>
  <c r="E312"/>
  <c r="E313"/>
  <c r="E314"/>
  <c r="E315"/>
  <c r="E316"/>
  <c r="E317"/>
  <c r="E318"/>
  <c r="E319"/>
  <c r="E320"/>
  <c r="E321"/>
  <c r="E322"/>
  <c r="E323"/>
  <c r="E324"/>
  <c r="E325"/>
  <c r="E326"/>
  <c r="E327"/>
  <c r="E328"/>
  <c r="E329"/>
  <c r="E330"/>
  <c r="E331"/>
  <c r="E332"/>
  <c r="E333"/>
  <c r="E334"/>
  <c r="E335"/>
  <c r="E336"/>
  <c r="E337"/>
  <c r="E338"/>
  <c r="E339"/>
  <c r="E340"/>
  <c r="E341"/>
  <c r="E342"/>
  <c r="E343"/>
  <c r="E344"/>
  <c r="E345"/>
  <c r="E346"/>
  <c r="E347"/>
  <c r="E348"/>
  <c r="E349"/>
  <c r="E350"/>
  <c r="E351"/>
  <c r="E352"/>
  <c r="E353"/>
  <c r="E354"/>
  <c r="E355"/>
  <c r="E356"/>
  <c r="E357"/>
  <c r="E358"/>
  <c r="E359"/>
  <c r="E360"/>
  <c r="E361"/>
  <c r="E362"/>
  <c r="E363"/>
  <c r="E364"/>
  <c r="E365"/>
  <c r="E366"/>
  <c r="E367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0"/>
  <c r="E9"/>
  <c r="C10" i="4"/>
  <c r="D10"/>
  <c r="E10"/>
  <c r="F10"/>
  <c r="G10"/>
  <c r="H10"/>
  <c r="I10"/>
  <c r="J10"/>
  <c r="K10"/>
  <c r="L10"/>
  <c r="M10"/>
  <c r="B10"/>
  <c r="D7" i="5"/>
  <c r="A85" i="4" l="1"/>
  <c r="A84"/>
  <c r="A83"/>
  <c r="A82"/>
  <c r="A81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5"/>
  <c r="A54"/>
  <c r="A53"/>
  <c r="A52"/>
  <c r="A51"/>
  <c r="A50"/>
  <c r="B38" i="37"/>
  <c r="B37"/>
  <c r="B36"/>
  <c r="B35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38" i="36"/>
  <c r="B37"/>
  <c r="B36"/>
  <c r="B35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38" i="35"/>
  <c r="B37"/>
  <c r="B36"/>
  <c r="B35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38" i="34"/>
  <c r="B37"/>
  <c r="B36"/>
  <c r="B35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38" i="33"/>
  <c r="B37"/>
  <c r="B36"/>
  <c r="B35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38" i="32"/>
  <c r="B37"/>
  <c r="B36"/>
  <c r="B35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38" i="31"/>
  <c r="B37"/>
  <c r="B36"/>
  <c r="B35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38" i="30"/>
  <c r="B37"/>
  <c r="B36"/>
  <c r="B35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38" i="29"/>
  <c r="B37"/>
  <c r="B36"/>
  <c r="B35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B38" i="28"/>
  <c r="B37"/>
  <c r="B36"/>
  <c r="B35"/>
  <c r="B30"/>
  <c r="B29"/>
  <c r="B28"/>
  <c r="B27"/>
  <c r="B26"/>
  <c r="B25"/>
  <c r="B24"/>
  <c r="B23"/>
  <c r="B22"/>
  <c r="B21"/>
  <c r="B20"/>
  <c r="B19"/>
  <c r="B18"/>
  <c r="B17"/>
  <c r="B16"/>
  <c r="B15"/>
  <c r="B14"/>
  <c r="B13"/>
  <c r="B12"/>
  <c r="C38" i="37"/>
  <c r="A38"/>
  <c r="A37"/>
  <c r="C37" s="1"/>
  <c r="C36"/>
  <c r="A36"/>
  <c r="A35"/>
  <c r="C35" s="1"/>
  <c r="A34"/>
  <c r="B34" s="1"/>
  <c r="T31"/>
  <c r="T30"/>
  <c r="C30"/>
  <c r="A30"/>
  <c r="T29"/>
  <c r="A29"/>
  <c r="C29" s="1"/>
  <c r="T28"/>
  <c r="C28"/>
  <c r="A28"/>
  <c r="T27"/>
  <c r="C27"/>
  <c r="A27"/>
  <c r="T26"/>
  <c r="A26"/>
  <c r="T25"/>
  <c r="A25"/>
  <c r="C25" s="1"/>
  <c r="I3" s="1"/>
  <c r="T24"/>
  <c r="C24"/>
  <c r="A24"/>
  <c r="T23"/>
  <c r="A23"/>
  <c r="C23" s="1"/>
  <c r="T22"/>
  <c r="C22"/>
  <c r="I5" s="1"/>
  <c r="A22"/>
  <c r="T21"/>
  <c r="A21"/>
  <c r="C21" s="1"/>
  <c r="T20"/>
  <c r="C20"/>
  <c r="I4" s="1"/>
  <c r="A20"/>
  <c r="T19"/>
  <c r="C19"/>
  <c r="I8" s="1"/>
  <c r="A19"/>
  <c r="T18"/>
  <c r="A18"/>
  <c r="T17"/>
  <c r="A17"/>
  <c r="C17" s="1"/>
  <c r="I12" s="1"/>
  <c r="T16"/>
  <c r="C16"/>
  <c r="I13" s="1"/>
  <c r="A16"/>
  <c r="T15"/>
  <c r="C15"/>
  <c r="A15"/>
  <c r="T14"/>
  <c r="C14"/>
  <c r="I14" s="1"/>
  <c r="A14"/>
  <c r="T13"/>
  <c r="C13"/>
  <c r="A13"/>
  <c r="T12"/>
  <c r="C12"/>
  <c r="A12"/>
  <c r="T11"/>
  <c r="T10"/>
  <c r="T9"/>
  <c r="T8"/>
  <c r="A8"/>
  <c r="C8" s="1"/>
  <c r="T7"/>
  <c r="C7"/>
  <c r="A7"/>
  <c r="T6"/>
  <c r="A6"/>
  <c r="B6" s="1"/>
  <c r="T5"/>
  <c r="C5"/>
  <c r="A5"/>
  <c r="T4"/>
  <c r="C4"/>
  <c r="A4"/>
  <c r="T3"/>
  <c r="A3"/>
  <c r="T2"/>
  <c r="A38" i="36"/>
  <c r="A37"/>
  <c r="A36"/>
  <c r="C35"/>
  <c r="A35"/>
  <c r="A34"/>
  <c r="B34" s="1"/>
  <c r="T31"/>
  <c r="T30"/>
  <c r="A30"/>
  <c r="C30" s="1"/>
  <c r="T29"/>
  <c r="A29"/>
  <c r="C29" s="1"/>
  <c r="T28"/>
  <c r="A28"/>
  <c r="C28" s="1"/>
  <c r="T27"/>
  <c r="A27"/>
  <c r="T26"/>
  <c r="C26"/>
  <c r="A26"/>
  <c r="T25"/>
  <c r="A25"/>
  <c r="T24"/>
  <c r="A24"/>
  <c r="C24" s="1"/>
  <c r="T23"/>
  <c r="C23"/>
  <c r="I6" s="1"/>
  <c r="A23"/>
  <c r="T22"/>
  <c r="A22"/>
  <c r="C22" s="1"/>
  <c r="I5" s="1"/>
  <c r="T21"/>
  <c r="A21"/>
  <c r="C21" s="1"/>
  <c r="I7" s="1"/>
  <c r="T20"/>
  <c r="A20"/>
  <c r="C20" s="1"/>
  <c r="T19"/>
  <c r="A19"/>
  <c r="T18"/>
  <c r="A18"/>
  <c r="T17"/>
  <c r="A17"/>
  <c r="T16"/>
  <c r="A16"/>
  <c r="T15"/>
  <c r="A15"/>
  <c r="T14"/>
  <c r="A14"/>
  <c r="T13"/>
  <c r="A13"/>
  <c r="T12"/>
  <c r="A12"/>
  <c r="T11"/>
  <c r="T10"/>
  <c r="T9"/>
  <c r="T8"/>
  <c r="C8"/>
  <c r="A8"/>
  <c r="B8" s="1"/>
  <c r="T7"/>
  <c r="A7"/>
  <c r="C7" s="1"/>
  <c r="T6"/>
  <c r="A6"/>
  <c r="B6" s="1"/>
  <c r="T5"/>
  <c r="A5"/>
  <c r="T4"/>
  <c r="C4"/>
  <c r="A4"/>
  <c r="T3"/>
  <c r="A3"/>
  <c r="C3" s="1"/>
  <c r="T2"/>
  <c r="C38" i="35"/>
  <c r="A38"/>
  <c r="A37"/>
  <c r="C36"/>
  <c r="A36"/>
  <c r="A35"/>
  <c r="C34"/>
  <c r="A34"/>
  <c r="B34" s="1"/>
  <c r="T31"/>
  <c r="T30"/>
  <c r="A30"/>
  <c r="T29"/>
  <c r="A29"/>
  <c r="C29" s="1"/>
  <c r="T28"/>
  <c r="C28"/>
  <c r="A28"/>
  <c r="T27"/>
  <c r="C27"/>
  <c r="A27"/>
  <c r="T26"/>
  <c r="A26"/>
  <c r="C26" s="1"/>
  <c r="T25"/>
  <c r="A25"/>
  <c r="C25" s="1"/>
  <c r="T24"/>
  <c r="A24"/>
  <c r="T23"/>
  <c r="A23"/>
  <c r="T22"/>
  <c r="A22"/>
  <c r="T21"/>
  <c r="A21"/>
  <c r="C21" s="1"/>
  <c r="T20"/>
  <c r="C20"/>
  <c r="A20"/>
  <c r="T19"/>
  <c r="C19"/>
  <c r="I8" s="1"/>
  <c r="A19"/>
  <c r="T18"/>
  <c r="A18"/>
  <c r="C18" s="1"/>
  <c r="T17"/>
  <c r="A17"/>
  <c r="C17" s="1"/>
  <c r="I12" s="1"/>
  <c r="T16"/>
  <c r="C16"/>
  <c r="I13" s="1"/>
  <c r="A16"/>
  <c r="T15"/>
  <c r="C15"/>
  <c r="I10" s="1"/>
  <c r="A15"/>
  <c r="T14"/>
  <c r="C14"/>
  <c r="I14" s="1"/>
  <c r="A14"/>
  <c r="T13"/>
  <c r="C13"/>
  <c r="A13"/>
  <c r="T12"/>
  <c r="C12"/>
  <c r="A12"/>
  <c r="T11"/>
  <c r="T10"/>
  <c r="T9"/>
  <c r="T8"/>
  <c r="A8"/>
  <c r="C8" s="1"/>
  <c r="T7"/>
  <c r="A7"/>
  <c r="C7" s="1"/>
  <c r="T6"/>
  <c r="A6"/>
  <c r="C6" s="1"/>
  <c r="T5"/>
  <c r="A5"/>
  <c r="C5" s="1"/>
  <c r="T4"/>
  <c r="C4"/>
  <c r="A4"/>
  <c r="T3"/>
  <c r="A3"/>
  <c r="C3" s="1"/>
  <c r="T2"/>
  <c r="A38" i="34"/>
  <c r="C37"/>
  <c r="A37"/>
  <c r="A36"/>
  <c r="C35"/>
  <c r="A35"/>
  <c r="A34"/>
  <c r="B34" s="1"/>
  <c r="T31"/>
  <c r="T30"/>
  <c r="A30"/>
  <c r="C30" s="1"/>
  <c r="T29"/>
  <c r="A29"/>
  <c r="C29" s="1"/>
  <c r="T28"/>
  <c r="C28"/>
  <c r="A28"/>
  <c r="T27"/>
  <c r="A27"/>
  <c r="T26"/>
  <c r="C26"/>
  <c r="A26"/>
  <c r="T25"/>
  <c r="A25"/>
  <c r="C25" s="1"/>
  <c r="T24"/>
  <c r="C24"/>
  <c r="A24"/>
  <c r="T23"/>
  <c r="C23"/>
  <c r="I6" s="1"/>
  <c r="A23"/>
  <c r="T22"/>
  <c r="A22"/>
  <c r="C22" s="1"/>
  <c r="I5" s="1"/>
  <c r="T21"/>
  <c r="A21"/>
  <c r="C21" s="1"/>
  <c r="I7" s="1"/>
  <c r="T20"/>
  <c r="C20"/>
  <c r="A20"/>
  <c r="T19"/>
  <c r="A19"/>
  <c r="T18"/>
  <c r="C18"/>
  <c r="A18"/>
  <c r="T17"/>
  <c r="A17"/>
  <c r="C17" s="1"/>
  <c r="T16"/>
  <c r="A16"/>
  <c r="T15"/>
  <c r="A15"/>
  <c r="T14"/>
  <c r="A14"/>
  <c r="T13"/>
  <c r="A13"/>
  <c r="T12"/>
  <c r="A12"/>
  <c r="T11"/>
  <c r="T10"/>
  <c r="T9"/>
  <c r="T8"/>
  <c r="A8"/>
  <c r="B8" s="1"/>
  <c r="T7"/>
  <c r="C7"/>
  <c r="A7"/>
  <c r="T6"/>
  <c r="A6"/>
  <c r="C6" s="1"/>
  <c r="T5"/>
  <c r="C5"/>
  <c r="A5"/>
  <c r="T4"/>
  <c r="C4"/>
  <c r="A4"/>
  <c r="T3"/>
  <c r="C3"/>
  <c r="A3"/>
  <c r="T2"/>
  <c r="C38" i="33"/>
  <c r="A38"/>
  <c r="A37"/>
  <c r="C37" s="1"/>
  <c r="C36"/>
  <c r="A36"/>
  <c r="A35"/>
  <c r="C35" s="1"/>
  <c r="A34"/>
  <c r="B34" s="1"/>
  <c r="T31"/>
  <c r="T30"/>
  <c r="C30"/>
  <c r="A30"/>
  <c r="T29"/>
  <c r="A29"/>
  <c r="C29" s="1"/>
  <c r="T28"/>
  <c r="C28"/>
  <c r="A28"/>
  <c r="T27"/>
  <c r="C27"/>
  <c r="A27"/>
  <c r="T26"/>
  <c r="A26"/>
  <c r="T25"/>
  <c r="A25"/>
  <c r="C25" s="1"/>
  <c r="T24"/>
  <c r="A24"/>
  <c r="C24" s="1"/>
  <c r="T23"/>
  <c r="A23"/>
  <c r="C23" s="1"/>
  <c r="T22"/>
  <c r="C22"/>
  <c r="I5" s="1"/>
  <c r="A22"/>
  <c r="T21"/>
  <c r="A21"/>
  <c r="T20"/>
  <c r="C20"/>
  <c r="A20"/>
  <c r="T19"/>
  <c r="C19"/>
  <c r="I8" s="1"/>
  <c r="A19"/>
  <c r="T18"/>
  <c r="A18"/>
  <c r="C18" s="1"/>
  <c r="T17"/>
  <c r="A17"/>
  <c r="C17" s="1"/>
  <c r="T16"/>
  <c r="C16"/>
  <c r="A16"/>
  <c r="T15"/>
  <c r="C15"/>
  <c r="I10" s="1"/>
  <c r="A15"/>
  <c r="T14"/>
  <c r="C14"/>
  <c r="A14"/>
  <c r="T13"/>
  <c r="C13"/>
  <c r="A13"/>
  <c r="T12"/>
  <c r="C12"/>
  <c r="A12"/>
  <c r="T11"/>
  <c r="T10"/>
  <c r="T9"/>
  <c r="T8"/>
  <c r="A8"/>
  <c r="C8" s="1"/>
  <c r="T7"/>
  <c r="A7"/>
  <c r="T6"/>
  <c r="A6"/>
  <c r="C6" s="1"/>
  <c r="T5"/>
  <c r="A5"/>
  <c r="C5" s="1"/>
  <c r="T4"/>
  <c r="A4"/>
  <c r="C4" s="1"/>
  <c r="T3"/>
  <c r="A3"/>
  <c r="T2"/>
  <c r="C38" i="32"/>
  <c r="A38"/>
  <c r="A37"/>
  <c r="C37" s="1"/>
  <c r="C36"/>
  <c r="A36"/>
  <c r="A35"/>
  <c r="C35" s="1"/>
  <c r="A34"/>
  <c r="B34" s="1"/>
  <c r="T31"/>
  <c r="T30"/>
  <c r="C30"/>
  <c r="A30"/>
  <c r="T29"/>
  <c r="A29"/>
  <c r="T28"/>
  <c r="C28"/>
  <c r="A28"/>
  <c r="T27"/>
  <c r="C27"/>
  <c r="A27"/>
  <c r="T26"/>
  <c r="A26"/>
  <c r="T25"/>
  <c r="A25"/>
  <c r="C25" s="1"/>
  <c r="T24"/>
  <c r="A24"/>
  <c r="C24" s="1"/>
  <c r="T23"/>
  <c r="A23"/>
  <c r="C23" s="1"/>
  <c r="T22"/>
  <c r="C22"/>
  <c r="I5" s="1"/>
  <c r="A22"/>
  <c r="T21"/>
  <c r="A21"/>
  <c r="C21" s="1"/>
  <c r="T20"/>
  <c r="C20"/>
  <c r="I4" s="1"/>
  <c r="A20"/>
  <c r="T19"/>
  <c r="C19"/>
  <c r="I8" s="1"/>
  <c r="A19"/>
  <c r="T18"/>
  <c r="A18"/>
  <c r="C18" s="1"/>
  <c r="T17"/>
  <c r="A17"/>
  <c r="C17" s="1"/>
  <c r="T16"/>
  <c r="C16"/>
  <c r="I13" s="1"/>
  <c r="A16"/>
  <c r="T15"/>
  <c r="C15"/>
  <c r="I10" s="1"/>
  <c r="A15"/>
  <c r="T14"/>
  <c r="C14"/>
  <c r="A14"/>
  <c r="T13"/>
  <c r="C13"/>
  <c r="A13"/>
  <c r="T12"/>
  <c r="C12"/>
  <c r="A12"/>
  <c r="T11"/>
  <c r="T10"/>
  <c r="T9"/>
  <c r="T8"/>
  <c r="A8"/>
  <c r="C8" s="1"/>
  <c r="T7"/>
  <c r="A7"/>
  <c r="C7" s="1"/>
  <c r="T6"/>
  <c r="A6"/>
  <c r="C6" s="1"/>
  <c r="T5"/>
  <c r="A5"/>
  <c r="T4"/>
  <c r="A4"/>
  <c r="C4" s="1"/>
  <c r="T3"/>
  <c r="A3"/>
  <c r="T2"/>
  <c r="C38" i="31"/>
  <c r="A38"/>
  <c r="A37"/>
  <c r="C37" s="1"/>
  <c r="C36"/>
  <c r="A36"/>
  <c r="A35"/>
  <c r="C35" s="1"/>
  <c r="C34"/>
  <c r="A34"/>
  <c r="B34" s="1"/>
  <c r="T31"/>
  <c r="T30"/>
  <c r="C30"/>
  <c r="A30"/>
  <c r="T29"/>
  <c r="A29"/>
  <c r="C29" s="1"/>
  <c r="T28"/>
  <c r="C28"/>
  <c r="A28"/>
  <c r="T27"/>
  <c r="C27"/>
  <c r="A27"/>
  <c r="T26"/>
  <c r="A26"/>
  <c r="T25"/>
  <c r="A25"/>
  <c r="C25" s="1"/>
  <c r="T24"/>
  <c r="A24"/>
  <c r="C24" s="1"/>
  <c r="T23"/>
  <c r="A23"/>
  <c r="C23" s="1"/>
  <c r="T22"/>
  <c r="C22"/>
  <c r="I5" s="1"/>
  <c r="A22"/>
  <c r="T21"/>
  <c r="A21"/>
  <c r="C21" s="1"/>
  <c r="T20"/>
  <c r="C20"/>
  <c r="G67" i="4" s="1"/>
  <c r="A20" i="31"/>
  <c r="T19"/>
  <c r="C19"/>
  <c r="I8" s="1"/>
  <c r="A19"/>
  <c r="T18"/>
  <c r="A18"/>
  <c r="T17"/>
  <c r="A17"/>
  <c r="C17" s="1"/>
  <c r="T16"/>
  <c r="C16"/>
  <c r="A16"/>
  <c r="T15"/>
  <c r="C15"/>
  <c r="I10" s="1"/>
  <c r="A15"/>
  <c r="T14"/>
  <c r="C14"/>
  <c r="I14" s="1"/>
  <c r="A14"/>
  <c r="T13"/>
  <c r="C13"/>
  <c r="A13"/>
  <c r="T12"/>
  <c r="C12"/>
  <c r="A12"/>
  <c r="T11"/>
  <c r="T10"/>
  <c r="T9"/>
  <c r="T8"/>
  <c r="A8"/>
  <c r="B8" s="1"/>
  <c r="T7"/>
  <c r="A7"/>
  <c r="T6"/>
  <c r="A6"/>
  <c r="B6" s="1"/>
  <c r="T5"/>
  <c r="A5"/>
  <c r="T4"/>
  <c r="A4"/>
  <c r="C4" s="1"/>
  <c r="T3"/>
  <c r="A3"/>
  <c r="C3" s="1"/>
  <c r="T2"/>
  <c r="C38" i="30"/>
  <c r="A38"/>
  <c r="A37"/>
  <c r="C37" s="1"/>
  <c r="C36"/>
  <c r="A36"/>
  <c r="A35"/>
  <c r="C35" s="1"/>
  <c r="A34"/>
  <c r="B34" s="1"/>
  <c r="T31"/>
  <c r="T30"/>
  <c r="C30"/>
  <c r="A30"/>
  <c r="T29"/>
  <c r="A29"/>
  <c r="T28"/>
  <c r="C28"/>
  <c r="A28"/>
  <c r="T27"/>
  <c r="C27"/>
  <c r="A27"/>
  <c r="T26"/>
  <c r="A26"/>
  <c r="T25"/>
  <c r="C25"/>
  <c r="A25"/>
  <c r="T24"/>
  <c r="A24"/>
  <c r="C24" s="1"/>
  <c r="T23"/>
  <c r="A23"/>
  <c r="C23" s="1"/>
  <c r="T22"/>
  <c r="C22"/>
  <c r="I5" s="1"/>
  <c r="A22"/>
  <c r="T21"/>
  <c r="A21"/>
  <c r="C21" s="1"/>
  <c r="T20"/>
  <c r="C20"/>
  <c r="A20"/>
  <c r="T19"/>
  <c r="C19"/>
  <c r="I8" s="1"/>
  <c r="A19"/>
  <c r="T18"/>
  <c r="A18"/>
  <c r="C18" s="1"/>
  <c r="T17"/>
  <c r="C17"/>
  <c r="I12" s="1"/>
  <c r="A17"/>
  <c r="T16"/>
  <c r="C16"/>
  <c r="I13" s="1"/>
  <c r="A16"/>
  <c r="T15"/>
  <c r="C15"/>
  <c r="I10" s="1"/>
  <c r="A15"/>
  <c r="T14"/>
  <c r="C14"/>
  <c r="I14" s="1"/>
  <c r="A14"/>
  <c r="T13"/>
  <c r="C13"/>
  <c r="A13"/>
  <c r="T12"/>
  <c r="C12"/>
  <c r="A12"/>
  <c r="T11"/>
  <c r="T10"/>
  <c r="T9"/>
  <c r="T8"/>
  <c r="A8"/>
  <c r="B8" s="1"/>
  <c r="T7"/>
  <c r="A7"/>
  <c r="C7" s="1"/>
  <c r="T6"/>
  <c r="A6"/>
  <c r="B6" s="1"/>
  <c r="T5"/>
  <c r="A5"/>
  <c r="C5" s="1"/>
  <c r="T4"/>
  <c r="A4"/>
  <c r="T3"/>
  <c r="A3"/>
  <c r="C3" s="1"/>
  <c r="T2"/>
  <c r="C38" i="29"/>
  <c r="A38"/>
  <c r="A37"/>
  <c r="C37" s="1"/>
  <c r="C36"/>
  <c r="A36"/>
  <c r="A35"/>
  <c r="C35" s="1"/>
  <c r="C34"/>
  <c r="A34"/>
  <c r="B34" s="1"/>
  <c r="T31"/>
  <c r="T30"/>
  <c r="C30"/>
  <c r="A30"/>
  <c r="T29"/>
  <c r="A29"/>
  <c r="T28"/>
  <c r="C28"/>
  <c r="A28"/>
  <c r="T27"/>
  <c r="C27"/>
  <c r="A27"/>
  <c r="T26"/>
  <c r="A26"/>
  <c r="C26" s="1"/>
  <c r="T25"/>
  <c r="C25"/>
  <c r="I3" s="1"/>
  <c r="A25"/>
  <c r="T24"/>
  <c r="A24"/>
  <c r="C24" s="1"/>
  <c r="T23"/>
  <c r="A23"/>
  <c r="C23" s="1"/>
  <c r="T22"/>
  <c r="C22"/>
  <c r="I5" s="1"/>
  <c r="A22"/>
  <c r="T21"/>
  <c r="A21"/>
  <c r="C21" s="1"/>
  <c r="T20"/>
  <c r="C20"/>
  <c r="I4" s="1"/>
  <c r="A20"/>
  <c r="T19"/>
  <c r="C19"/>
  <c r="I8" s="1"/>
  <c r="A19"/>
  <c r="T18"/>
  <c r="A18"/>
  <c r="C18" s="1"/>
  <c r="T17"/>
  <c r="C17"/>
  <c r="I12" s="1"/>
  <c r="A17"/>
  <c r="T16"/>
  <c r="C16"/>
  <c r="I13" s="1"/>
  <c r="A16"/>
  <c r="T15"/>
  <c r="C15"/>
  <c r="I10" s="1"/>
  <c r="A15"/>
  <c r="T14"/>
  <c r="C14"/>
  <c r="I14" s="1"/>
  <c r="A14"/>
  <c r="T13"/>
  <c r="C13"/>
  <c r="A13"/>
  <c r="T12"/>
  <c r="C12"/>
  <c r="A12"/>
  <c r="T11"/>
  <c r="T10"/>
  <c r="T9"/>
  <c r="T8"/>
  <c r="A8"/>
  <c r="B8" s="1"/>
  <c r="T7"/>
  <c r="A7"/>
  <c r="T6"/>
  <c r="A6"/>
  <c r="B6" s="1"/>
  <c r="T5"/>
  <c r="A5"/>
  <c r="T4"/>
  <c r="A4"/>
  <c r="T3"/>
  <c r="A3"/>
  <c r="C3" s="1"/>
  <c r="T2"/>
  <c r="C38" i="28"/>
  <c r="A38"/>
  <c r="A37"/>
  <c r="C37" s="1"/>
  <c r="C36"/>
  <c r="A36"/>
  <c r="A35"/>
  <c r="C35" s="1"/>
  <c r="C34"/>
  <c r="A34"/>
  <c r="B34" s="1"/>
  <c r="T31"/>
  <c r="T30"/>
  <c r="C30"/>
  <c r="A30"/>
  <c r="T29"/>
  <c r="A29"/>
  <c r="C29" s="1"/>
  <c r="T28"/>
  <c r="C28"/>
  <c r="A28"/>
  <c r="T27"/>
  <c r="C27"/>
  <c r="A27"/>
  <c r="T26"/>
  <c r="A26"/>
  <c r="T25"/>
  <c r="A25"/>
  <c r="C25" s="1"/>
  <c r="T24"/>
  <c r="A24"/>
  <c r="T23"/>
  <c r="A23"/>
  <c r="C23" s="1"/>
  <c r="T22"/>
  <c r="C22"/>
  <c r="I5" s="1"/>
  <c r="A22"/>
  <c r="T21"/>
  <c r="A21"/>
  <c r="C21" s="1"/>
  <c r="T20"/>
  <c r="C20"/>
  <c r="I4" s="1"/>
  <c r="A20"/>
  <c r="T19"/>
  <c r="C19"/>
  <c r="I8" s="1"/>
  <c r="A19"/>
  <c r="T18"/>
  <c r="A18"/>
  <c r="T17"/>
  <c r="A17"/>
  <c r="C17" s="1"/>
  <c r="T16"/>
  <c r="C16"/>
  <c r="I13" s="1"/>
  <c r="A16"/>
  <c r="T15"/>
  <c r="C15"/>
  <c r="I10" s="1"/>
  <c r="A15"/>
  <c r="T14"/>
  <c r="C14"/>
  <c r="I14" s="1"/>
  <c r="A14"/>
  <c r="T13"/>
  <c r="C13"/>
  <c r="A13"/>
  <c r="T12"/>
  <c r="C12"/>
  <c r="A12"/>
  <c r="T11"/>
  <c r="T10"/>
  <c r="T9"/>
  <c r="T8"/>
  <c r="A8"/>
  <c r="C8" s="1"/>
  <c r="T7"/>
  <c r="A7"/>
  <c r="T6"/>
  <c r="A6"/>
  <c r="C6" s="1"/>
  <c r="T5"/>
  <c r="A5"/>
  <c r="C5" s="1"/>
  <c r="T4"/>
  <c r="A4"/>
  <c r="C4" s="1"/>
  <c r="T3"/>
  <c r="A3"/>
  <c r="T2"/>
  <c r="B23" i="27"/>
  <c r="B22"/>
  <c r="B21"/>
  <c r="A38"/>
  <c r="B38" s="1"/>
  <c r="A37"/>
  <c r="C37" s="1"/>
  <c r="A36"/>
  <c r="C36" s="1"/>
  <c r="A35"/>
  <c r="C35" s="1"/>
  <c r="A34"/>
  <c r="C34" s="1"/>
  <c r="T31"/>
  <c r="T30"/>
  <c r="A30"/>
  <c r="C30" s="1"/>
  <c r="T29"/>
  <c r="A29"/>
  <c r="C29" s="1"/>
  <c r="T28"/>
  <c r="A28"/>
  <c r="C28" s="1"/>
  <c r="T27"/>
  <c r="A27"/>
  <c r="B27" s="1"/>
  <c r="T26"/>
  <c r="A26"/>
  <c r="C26" s="1"/>
  <c r="T25"/>
  <c r="A25"/>
  <c r="C25" s="1"/>
  <c r="T24"/>
  <c r="A24"/>
  <c r="C24" s="1"/>
  <c r="T23"/>
  <c r="A23"/>
  <c r="T22"/>
  <c r="A22"/>
  <c r="C22" s="1"/>
  <c r="T21"/>
  <c r="A21"/>
  <c r="C21" s="1"/>
  <c r="T20"/>
  <c r="A20"/>
  <c r="C20" s="1"/>
  <c r="T19"/>
  <c r="A19"/>
  <c r="B19" s="1"/>
  <c r="T18"/>
  <c r="A18"/>
  <c r="B18" s="1"/>
  <c r="T17"/>
  <c r="A17"/>
  <c r="C17" s="1"/>
  <c r="T16"/>
  <c r="A16"/>
  <c r="C16" s="1"/>
  <c r="T15"/>
  <c r="A15"/>
  <c r="C15" s="1"/>
  <c r="I10" s="1"/>
  <c r="T14"/>
  <c r="A14"/>
  <c r="C14" s="1"/>
  <c r="T13"/>
  <c r="A13"/>
  <c r="C13" s="1"/>
  <c r="T12"/>
  <c r="A12"/>
  <c r="B12" s="1"/>
  <c r="T11"/>
  <c r="T10"/>
  <c r="T9"/>
  <c r="T8"/>
  <c r="A8"/>
  <c r="C8" s="1"/>
  <c r="T7"/>
  <c r="A7"/>
  <c r="C7" s="1"/>
  <c r="T6"/>
  <c r="A6"/>
  <c r="C6" s="1"/>
  <c r="T5"/>
  <c r="A5"/>
  <c r="T4"/>
  <c r="A4"/>
  <c r="T3"/>
  <c r="A3"/>
  <c r="C3" s="1"/>
  <c r="T2"/>
  <c r="B26" i="6"/>
  <c r="C26"/>
  <c r="B27"/>
  <c r="C27"/>
  <c r="B28"/>
  <c r="C28"/>
  <c r="B29"/>
  <c r="C29"/>
  <c r="T31"/>
  <c r="T30"/>
  <c r="T29"/>
  <c r="T28"/>
  <c r="T27"/>
  <c r="A38"/>
  <c r="C38" s="1"/>
  <c r="A37"/>
  <c r="C37" s="1"/>
  <c r="A36"/>
  <c r="C36" s="1"/>
  <c r="A35"/>
  <c r="A34"/>
  <c r="C34" s="1"/>
  <c r="T26"/>
  <c r="T25"/>
  <c r="T24"/>
  <c r="T23"/>
  <c r="T22"/>
  <c r="T21"/>
  <c r="T20"/>
  <c r="T19"/>
  <c r="T18"/>
  <c r="T17"/>
  <c r="T16"/>
  <c r="T15"/>
  <c r="T14"/>
  <c r="T13"/>
  <c r="T12"/>
  <c r="T11"/>
  <c r="T10"/>
  <c r="T9"/>
  <c r="T8"/>
  <c r="A30"/>
  <c r="C30" s="1"/>
  <c r="A29"/>
  <c r="A28"/>
  <c r="A27"/>
  <c r="A26"/>
  <c r="A25"/>
  <c r="C25" s="1"/>
  <c r="A24"/>
  <c r="A23"/>
  <c r="C23" s="1"/>
  <c r="A22"/>
  <c r="C22" s="1"/>
  <c r="A21"/>
  <c r="A20"/>
  <c r="A19"/>
  <c r="A18"/>
  <c r="A17"/>
  <c r="A16"/>
  <c r="A15"/>
  <c r="C15" s="1"/>
  <c r="A14"/>
  <c r="A13"/>
  <c r="A12"/>
  <c r="C12" s="1"/>
  <c r="C19"/>
  <c r="N32" i="4"/>
  <c r="N31"/>
  <c r="N30"/>
  <c r="N29"/>
  <c r="T7" i="6"/>
  <c r="T6"/>
  <c r="T5"/>
  <c r="T4"/>
  <c r="T3"/>
  <c r="T2"/>
  <c r="A8"/>
  <c r="C8" s="1"/>
  <c r="A7"/>
  <c r="C7" s="1"/>
  <c r="A6"/>
  <c r="C6" s="1"/>
  <c r="A5"/>
  <c r="C5" s="1"/>
  <c r="A4"/>
  <c r="C4" s="1"/>
  <c r="A3"/>
  <c r="C35"/>
  <c r="B82" i="4" s="1"/>
  <c r="C13" i="6"/>
  <c r="C21"/>
  <c r="C24"/>
  <c r="I6" i="12"/>
  <c r="F6"/>
  <c r="G6"/>
  <c r="H6"/>
  <c r="J6"/>
  <c r="AI64" i="9"/>
  <c r="AU64"/>
  <c r="BG64"/>
  <c r="BS64"/>
  <c r="CE64"/>
  <c r="CQ64"/>
  <c r="DC64"/>
  <c r="DO64"/>
  <c r="EA64"/>
  <c r="EM64"/>
  <c r="AI65"/>
  <c r="AU65"/>
  <c r="BG65"/>
  <c r="BS65"/>
  <c r="CE65"/>
  <c r="CQ65"/>
  <c r="DC65"/>
  <c r="DO65"/>
  <c r="EA65"/>
  <c r="EM65"/>
  <c r="AI66"/>
  <c r="AU66"/>
  <c r="BG66"/>
  <c r="BS66"/>
  <c r="CE66"/>
  <c r="CQ66"/>
  <c r="DC66"/>
  <c r="DO66"/>
  <c r="EA66"/>
  <c r="EM66"/>
  <c r="EM119"/>
  <c r="EM118"/>
  <c r="EM117"/>
  <c r="EM116"/>
  <c r="EM115"/>
  <c r="EM114"/>
  <c r="EM113"/>
  <c r="EM112"/>
  <c r="EM111"/>
  <c r="EM110"/>
  <c r="EM109"/>
  <c r="EL108"/>
  <c r="EK108"/>
  <c r="EJ108"/>
  <c r="EI108"/>
  <c r="EH108"/>
  <c r="EG108"/>
  <c r="EF108"/>
  <c r="EE108"/>
  <c r="ED108"/>
  <c r="EC108"/>
  <c r="EM105"/>
  <c r="EM104"/>
  <c r="EM103"/>
  <c r="EM102"/>
  <c r="EM101"/>
  <c r="EM100"/>
  <c r="EM99"/>
  <c r="EM98"/>
  <c r="EM97"/>
  <c r="EL96"/>
  <c r="EK96"/>
  <c r="EJ96"/>
  <c r="EI96"/>
  <c r="EH96"/>
  <c r="EG96"/>
  <c r="EF96"/>
  <c r="EE96"/>
  <c r="ED96"/>
  <c r="EC96"/>
  <c r="EM94"/>
  <c r="EM93"/>
  <c r="EM92"/>
  <c r="EM91"/>
  <c r="EM90"/>
  <c r="EM89"/>
  <c r="EM88"/>
  <c r="EM87"/>
  <c r="EM86"/>
  <c r="EM85"/>
  <c r="EM84"/>
  <c r="EM83"/>
  <c r="EM82"/>
  <c r="EM81"/>
  <c r="EM80"/>
  <c r="EM79"/>
  <c r="EM78"/>
  <c r="EM77"/>
  <c r="EM76"/>
  <c r="EM75"/>
  <c r="EM74"/>
  <c r="EM73"/>
  <c r="EM72"/>
  <c r="EM71"/>
  <c r="EM70"/>
  <c r="EM69"/>
  <c r="EL68"/>
  <c r="EK68"/>
  <c r="EJ68"/>
  <c r="EI68"/>
  <c r="EH68"/>
  <c r="EG68"/>
  <c r="EF68"/>
  <c r="EE68"/>
  <c r="ED68"/>
  <c r="EC68"/>
  <c r="EM63"/>
  <c r="EM62"/>
  <c r="EM61"/>
  <c r="EL60"/>
  <c r="EK60"/>
  <c r="EJ60"/>
  <c r="EI60"/>
  <c r="EH60"/>
  <c r="EG60"/>
  <c r="EF60"/>
  <c r="EE60"/>
  <c r="ED60"/>
  <c r="EC60"/>
  <c r="EM58"/>
  <c r="EM57"/>
  <c r="EM56"/>
  <c r="EM55"/>
  <c r="EM54"/>
  <c r="EM53"/>
  <c r="EM52"/>
  <c r="EM51"/>
  <c r="EM50"/>
  <c r="EM49"/>
  <c r="EM48"/>
  <c r="EL47"/>
  <c r="EK47"/>
  <c r="EJ47"/>
  <c r="EI47"/>
  <c r="EH47"/>
  <c r="EG47"/>
  <c r="EF47"/>
  <c r="EE47"/>
  <c r="ED47"/>
  <c r="EC47"/>
  <c r="EM45"/>
  <c r="EM44"/>
  <c r="EM43"/>
  <c r="EM42"/>
  <c r="EM41"/>
  <c r="EM40"/>
  <c r="EM39"/>
  <c r="EM38"/>
  <c r="EM37"/>
  <c r="EM36"/>
  <c r="EM35"/>
  <c r="EM34"/>
  <c r="EM33"/>
  <c r="EM32"/>
  <c r="EM31"/>
  <c r="EM30"/>
  <c r="EM29"/>
  <c r="EM28"/>
  <c r="EM27"/>
  <c r="EM26"/>
  <c r="EM25"/>
  <c r="EM24"/>
  <c r="EM23"/>
  <c r="EM22"/>
  <c r="EM21"/>
  <c r="EL20"/>
  <c r="EK20"/>
  <c r="EJ20"/>
  <c r="EI20"/>
  <c r="EH20"/>
  <c r="EG20"/>
  <c r="EF20"/>
  <c r="EE20"/>
  <c r="ED20"/>
  <c r="EC20"/>
  <c r="EM18"/>
  <c r="EM17"/>
  <c r="EM16"/>
  <c r="EM15"/>
  <c r="EM14"/>
  <c r="EM13"/>
  <c r="EM12"/>
  <c r="EM11"/>
  <c r="EM10"/>
  <c r="EM9"/>
  <c r="EM8"/>
  <c r="EM7"/>
  <c r="EM6"/>
  <c r="EL5"/>
  <c r="EK5"/>
  <c r="EJ5"/>
  <c r="EI5"/>
  <c r="EH5"/>
  <c r="EG5"/>
  <c r="EF5"/>
  <c r="EE5"/>
  <c r="ED5"/>
  <c r="EC5"/>
  <c r="EM4"/>
  <c r="EA119"/>
  <c r="EA118"/>
  <c r="EA117"/>
  <c r="EA116"/>
  <c r="EA115"/>
  <c r="EA114"/>
  <c r="EA113"/>
  <c r="EA112"/>
  <c r="EA111"/>
  <c r="EA110"/>
  <c r="EA109"/>
  <c r="DZ108"/>
  <c r="DY108"/>
  <c r="DX108"/>
  <c r="DW108"/>
  <c r="DV108"/>
  <c r="DU108"/>
  <c r="DT108"/>
  <c r="DS108"/>
  <c r="DR108"/>
  <c r="DQ108"/>
  <c r="EA105"/>
  <c r="EA104"/>
  <c r="EA103"/>
  <c r="EA102"/>
  <c r="EA101"/>
  <c r="EA100"/>
  <c r="EA99"/>
  <c r="EA98"/>
  <c r="EA97"/>
  <c r="DZ96"/>
  <c r="DY96"/>
  <c r="DX96"/>
  <c r="DW96"/>
  <c r="DV96"/>
  <c r="DU96"/>
  <c r="DT96"/>
  <c r="DS96"/>
  <c r="DR96"/>
  <c r="DQ96"/>
  <c r="EA94"/>
  <c r="EA93"/>
  <c r="EA92"/>
  <c r="EA91"/>
  <c r="EA90"/>
  <c r="EA89"/>
  <c r="EA88"/>
  <c r="EA87"/>
  <c r="EA86"/>
  <c r="EA85"/>
  <c r="EA84"/>
  <c r="EA83"/>
  <c r="EA82"/>
  <c r="EA81"/>
  <c r="EA80"/>
  <c r="EA79"/>
  <c r="EA78"/>
  <c r="EA77"/>
  <c r="EA76"/>
  <c r="EA75"/>
  <c r="EA74"/>
  <c r="EA73"/>
  <c r="EA72"/>
  <c r="EA71"/>
  <c r="EA70"/>
  <c r="EA69"/>
  <c r="DZ68"/>
  <c r="DY68"/>
  <c r="DX68"/>
  <c r="DW68"/>
  <c r="DV68"/>
  <c r="DU68"/>
  <c r="DT68"/>
  <c r="DS68"/>
  <c r="DR68"/>
  <c r="DQ68"/>
  <c r="EA63"/>
  <c r="EA62"/>
  <c r="EA61"/>
  <c r="DZ60"/>
  <c r="DY60"/>
  <c r="DX60"/>
  <c r="DW60"/>
  <c r="DV60"/>
  <c r="DU60"/>
  <c r="DT60"/>
  <c r="DS60"/>
  <c r="DR60"/>
  <c r="DQ60"/>
  <c r="EA58"/>
  <c r="EA57"/>
  <c r="EA56"/>
  <c r="EA55"/>
  <c r="EA54"/>
  <c r="EA53"/>
  <c r="EA52"/>
  <c r="EA51"/>
  <c r="EA50"/>
  <c r="EA49"/>
  <c r="EA48"/>
  <c r="DZ47"/>
  <c r="DY47"/>
  <c r="DX47"/>
  <c r="DW47"/>
  <c r="DV47"/>
  <c r="DU47"/>
  <c r="DT47"/>
  <c r="DS47"/>
  <c r="DR47"/>
  <c r="DQ47"/>
  <c r="EA45"/>
  <c r="EA44"/>
  <c r="EA43"/>
  <c r="EA42"/>
  <c r="EA41"/>
  <c r="EA40"/>
  <c r="EA39"/>
  <c r="EA38"/>
  <c r="EA37"/>
  <c r="EA36"/>
  <c r="EA35"/>
  <c r="EA34"/>
  <c r="EA33"/>
  <c r="EA32"/>
  <c r="EA31"/>
  <c r="EA30"/>
  <c r="EA29"/>
  <c r="EA28"/>
  <c r="EA27"/>
  <c r="EA26"/>
  <c r="EA25"/>
  <c r="EA24"/>
  <c r="EA23"/>
  <c r="EA22"/>
  <c r="EA21"/>
  <c r="DZ20"/>
  <c r="DY20"/>
  <c r="DX20"/>
  <c r="DW20"/>
  <c r="DV20"/>
  <c r="DU20"/>
  <c r="DT20"/>
  <c r="DS20"/>
  <c r="DR20"/>
  <c r="DQ20"/>
  <c r="EA18"/>
  <c r="EA17"/>
  <c r="EA16"/>
  <c r="EA15"/>
  <c r="EA14"/>
  <c r="EA13"/>
  <c r="EA12"/>
  <c r="EA11"/>
  <c r="EA10"/>
  <c r="EA9"/>
  <c r="EA8"/>
  <c r="EA7"/>
  <c r="EA6"/>
  <c r="DZ5"/>
  <c r="DY5"/>
  <c r="DX5"/>
  <c r="DW5"/>
  <c r="DV5"/>
  <c r="DU5"/>
  <c r="DT5"/>
  <c r="DS5"/>
  <c r="DR5"/>
  <c r="DQ5"/>
  <c r="EA4"/>
  <c r="DO119"/>
  <c r="DO118"/>
  <c r="DO117"/>
  <c r="DO116"/>
  <c r="DO115"/>
  <c r="DO114"/>
  <c r="DO113"/>
  <c r="DO112"/>
  <c r="DO111"/>
  <c r="DO110"/>
  <c r="DO109"/>
  <c r="DN108"/>
  <c r="DM108"/>
  <c r="DL108"/>
  <c r="DK108"/>
  <c r="DJ108"/>
  <c r="DI108"/>
  <c r="DH108"/>
  <c r="DG108"/>
  <c r="DF108"/>
  <c r="DE108"/>
  <c r="DO105"/>
  <c r="DO104"/>
  <c r="DO103"/>
  <c r="DO102"/>
  <c r="DO101"/>
  <c r="DO100"/>
  <c r="DO99"/>
  <c r="DO98"/>
  <c r="DO97"/>
  <c r="DN96"/>
  <c r="DM96"/>
  <c r="DL96"/>
  <c r="DK96"/>
  <c r="DJ96"/>
  <c r="DI96"/>
  <c r="DH96"/>
  <c r="DG96"/>
  <c r="DF96"/>
  <c r="DE96"/>
  <c r="DO94"/>
  <c r="DO93"/>
  <c r="DO92"/>
  <c r="DO91"/>
  <c r="DO90"/>
  <c r="DO89"/>
  <c r="DO88"/>
  <c r="DO87"/>
  <c r="DO86"/>
  <c r="DO85"/>
  <c r="DO84"/>
  <c r="DO83"/>
  <c r="DO82"/>
  <c r="DO81"/>
  <c r="DO80"/>
  <c r="DO79"/>
  <c r="DO78"/>
  <c r="DO77"/>
  <c r="DO76"/>
  <c r="DO75"/>
  <c r="DO74"/>
  <c r="DO73"/>
  <c r="DO72"/>
  <c r="DO71"/>
  <c r="DO70"/>
  <c r="DO69"/>
  <c r="DN68"/>
  <c r="DM68"/>
  <c r="DL68"/>
  <c r="DK68"/>
  <c r="DJ68"/>
  <c r="DI68"/>
  <c r="DH68"/>
  <c r="DG68"/>
  <c r="DF68"/>
  <c r="DE68"/>
  <c r="DO63"/>
  <c r="DO62"/>
  <c r="DO61"/>
  <c r="DN60"/>
  <c r="DM60"/>
  <c r="DL60"/>
  <c r="DK60"/>
  <c r="DJ60"/>
  <c r="DI60"/>
  <c r="DH60"/>
  <c r="DG60"/>
  <c r="DF60"/>
  <c r="DE60"/>
  <c r="DO58"/>
  <c r="DO57"/>
  <c r="DO56"/>
  <c r="DO55"/>
  <c r="DO54"/>
  <c r="DO53"/>
  <c r="DO52"/>
  <c r="DO51"/>
  <c r="DO50"/>
  <c r="DO49"/>
  <c r="DO48"/>
  <c r="DN47"/>
  <c r="DM47"/>
  <c r="DL47"/>
  <c r="DK47"/>
  <c r="DJ47"/>
  <c r="DI47"/>
  <c r="DH47"/>
  <c r="DG47"/>
  <c r="DF47"/>
  <c r="DE47"/>
  <c r="DO45"/>
  <c r="DO44"/>
  <c r="DO43"/>
  <c r="DO42"/>
  <c r="DO41"/>
  <c r="DO40"/>
  <c r="DO39"/>
  <c r="DO38"/>
  <c r="DO37"/>
  <c r="DO36"/>
  <c r="DO35"/>
  <c r="DO34"/>
  <c r="DO33"/>
  <c r="DO32"/>
  <c r="DO31"/>
  <c r="DO30"/>
  <c r="DO29"/>
  <c r="DO28"/>
  <c r="DO27"/>
  <c r="DO26"/>
  <c r="DO25"/>
  <c r="DO24"/>
  <c r="DO23"/>
  <c r="DO22"/>
  <c r="DO21"/>
  <c r="DN20"/>
  <c r="DM20"/>
  <c r="DL20"/>
  <c r="DK20"/>
  <c r="DJ20"/>
  <c r="DI20"/>
  <c r="DH20"/>
  <c r="DG20"/>
  <c r="DF20"/>
  <c r="DE20"/>
  <c r="DO18"/>
  <c r="DO17"/>
  <c r="DO16"/>
  <c r="DO15"/>
  <c r="DO14"/>
  <c r="DO13"/>
  <c r="DO12"/>
  <c r="DO11"/>
  <c r="DO10"/>
  <c r="DO9"/>
  <c r="DO8"/>
  <c r="DO7"/>
  <c r="DO6"/>
  <c r="DN5"/>
  <c r="DM5"/>
  <c r="DL5"/>
  <c r="DK5"/>
  <c r="DJ5"/>
  <c r="DI5"/>
  <c r="DH5"/>
  <c r="DG5"/>
  <c r="DF5"/>
  <c r="DE5"/>
  <c r="DO4"/>
  <c r="DC119"/>
  <c r="DC118"/>
  <c r="DC117"/>
  <c r="DC116"/>
  <c r="DC115"/>
  <c r="DC114"/>
  <c r="DC113"/>
  <c r="DC112"/>
  <c r="DC111"/>
  <c r="DC110"/>
  <c r="DC109"/>
  <c r="DB108"/>
  <c r="DA108"/>
  <c r="CZ108"/>
  <c r="CY108"/>
  <c r="CX108"/>
  <c r="CW108"/>
  <c r="CV108"/>
  <c r="CU108"/>
  <c r="CT108"/>
  <c r="CS108"/>
  <c r="DC105"/>
  <c r="DC104"/>
  <c r="DC103"/>
  <c r="DC102"/>
  <c r="DC101"/>
  <c r="DC100"/>
  <c r="DC99"/>
  <c r="DC98"/>
  <c r="DC97"/>
  <c r="DB96"/>
  <c r="DA96"/>
  <c r="CZ96"/>
  <c r="CY96"/>
  <c r="CX96"/>
  <c r="CW96"/>
  <c r="CV96"/>
  <c r="CU96"/>
  <c r="CT96"/>
  <c r="CS96"/>
  <c r="DC94"/>
  <c r="DC93"/>
  <c r="DC92"/>
  <c r="DC91"/>
  <c r="DC90"/>
  <c r="DC89"/>
  <c r="DC88"/>
  <c r="DC87"/>
  <c r="DC86"/>
  <c r="DC85"/>
  <c r="DC84"/>
  <c r="DC83"/>
  <c r="DC82"/>
  <c r="DC81"/>
  <c r="DC80"/>
  <c r="DC79"/>
  <c r="DC78"/>
  <c r="DC77"/>
  <c r="DC76"/>
  <c r="DC75"/>
  <c r="DC74"/>
  <c r="DC73"/>
  <c r="DC72"/>
  <c r="DC71"/>
  <c r="DC70"/>
  <c r="DC69"/>
  <c r="DB68"/>
  <c r="DA68"/>
  <c r="CZ68"/>
  <c r="CY68"/>
  <c r="CX68"/>
  <c r="CW68"/>
  <c r="CV68"/>
  <c r="CU68"/>
  <c r="CT68"/>
  <c r="CS68"/>
  <c r="DC63"/>
  <c r="DC62"/>
  <c r="DC61"/>
  <c r="DB60"/>
  <c r="DA60"/>
  <c r="CZ60"/>
  <c r="CY60"/>
  <c r="CX60"/>
  <c r="CW60"/>
  <c r="CV60"/>
  <c r="CU60"/>
  <c r="CT60"/>
  <c r="CS60"/>
  <c r="DC58"/>
  <c r="DC57"/>
  <c r="DC56"/>
  <c r="DC55"/>
  <c r="DC54"/>
  <c r="DC53"/>
  <c r="DC52"/>
  <c r="DC51"/>
  <c r="DC50"/>
  <c r="DC49"/>
  <c r="DC48"/>
  <c r="DB47"/>
  <c r="DA47"/>
  <c r="CZ47"/>
  <c r="CY47"/>
  <c r="CX47"/>
  <c r="CW47"/>
  <c r="CV47"/>
  <c r="CU47"/>
  <c r="CT47"/>
  <c r="CS47"/>
  <c r="DC45"/>
  <c r="DC44"/>
  <c r="DC43"/>
  <c r="DC42"/>
  <c r="DC41"/>
  <c r="DC40"/>
  <c r="DC39"/>
  <c r="DC38"/>
  <c r="DC37"/>
  <c r="DC36"/>
  <c r="DC35"/>
  <c r="DC34"/>
  <c r="DC33"/>
  <c r="DC32"/>
  <c r="DC31"/>
  <c r="DC30"/>
  <c r="DC29"/>
  <c r="DC28"/>
  <c r="DC27"/>
  <c r="DC26"/>
  <c r="DC25"/>
  <c r="DC24"/>
  <c r="DC23"/>
  <c r="DC22"/>
  <c r="DC21"/>
  <c r="DB20"/>
  <c r="DA20"/>
  <c r="CZ20"/>
  <c r="CY20"/>
  <c r="CX20"/>
  <c r="CW20"/>
  <c r="CV20"/>
  <c r="CU20"/>
  <c r="CT20"/>
  <c r="CS20"/>
  <c r="DC18"/>
  <c r="DC17"/>
  <c r="DC16"/>
  <c r="DC15"/>
  <c r="DC14"/>
  <c r="DC13"/>
  <c r="DC12"/>
  <c r="DC11"/>
  <c r="DC10"/>
  <c r="DC9"/>
  <c r="DC8"/>
  <c r="DC7"/>
  <c r="DC6"/>
  <c r="DB5"/>
  <c r="DA5"/>
  <c r="CZ5"/>
  <c r="CY5"/>
  <c r="CX5"/>
  <c r="CW5"/>
  <c r="CV5"/>
  <c r="CU5"/>
  <c r="CT5"/>
  <c r="CS5"/>
  <c r="DC4"/>
  <c r="CQ119"/>
  <c r="CQ118"/>
  <c r="CQ117"/>
  <c r="CQ116"/>
  <c r="CQ115"/>
  <c r="CQ114"/>
  <c r="CQ113"/>
  <c r="CQ112"/>
  <c r="CQ111"/>
  <c r="CQ110"/>
  <c r="CQ109"/>
  <c r="CP108"/>
  <c r="CO108"/>
  <c r="CN108"/>
  <c r="CM108"/>
  <c r="CL108"/>
  <c r="CK108"/>
  <c r="CJ108"/>
  <c r="CI108"/>
  <c r="CH108"/>
  <c r="CG108"/>
  <c r="CQ105"/>
  <c r="CQ104"/>
  <c r="CQ103"/>
  <c r="CQ102"/>
  <c r="CQ101"/>
  <c r="CQ100"/>
  <c r="CQ99"/>
  <c r="CQ98"/>
  <c r="CQ97"/>
  <c r="CP96"/>
  <c r="CO96"/>
  <c r="CN96"/>
  <c r="CM96"/>
  <c r="CL96"/>
  <c r="CK96"/>
  <c r="CJ96"/>
  <c r="CI96"/>
  <c r="CH96"/>
  <c r="CG96"/>
  <c r="CQ94"/>
  <c r="CQ93"/>
  <c r="CQ92"/>
  <c r="CQ91"/>
  <c r="CQ90"/>
  <c r="CQ89"/>
  <c r="CQ88"/>
  <c r="CQ87"/>
  <c r="CQ86"/>
  <c r="CQ85"/>
  <c r="CQ84"/>
  <c r="CQ83"/>
  <c r="CQ82"/>
  <c r="CQ81"/>
  <c r="CQ80"/>
  <c r="CQ79"/>
  <c r="CQ78"/>
  <c r="CQ77"/>
  <c r="CQ76"/>
  <c r="CQ75"/>
  <c r="CQ74"/>
  <c r="CQ73"/>
  <c r="CQ72"/>
  <c r="CQ71"/>
  <c r="CQ70"/>
  <c r="CQ69"/>
  <c r="CP68"/>
  <c r="CO68"/>
  <c r="CN68"/>
  <c r="CM68"/>
  <c r="CL68"/>
  <c r="CK68"/>
  <c r="CJ68"/>
  <c r="CI68"/>
  <c r="CH68"/>
  <c r="CG68"/>
  <c r="CQ63"/>
  <c r="CQ62"/>
  <c r="CQ61"/>
  <c r="CP60"/>
  <c r="CO60"/>
  <c r="CN60"/>
  <c r="CM60"/>
  <c r="CL60"/>
  <c r="CK60"/>
  <c r="CJ60"/>
  <c r="CI60"/>
  <c r="CH60"/>
  <c r="CG60"/>
  <c r="CQ58"/>
  <c r="CQ57"/>
  <c r="CQ56"/>
  <c r="CQ55"/>
  <c r="CQ54"/>
  <c r="CQ53"/>
  <c r="CQ52"/>
  <c r="CQ51"/>
  <c r="CQ50"/>
  <c r="CQ49"/>
  <c r="CQ48"/>
  <c r="CP47"/>
  <c r="CO47"/>
  <c r="CN47"/>
  <c r="CM47"/>
  <c r="CL47"/>
  <c r="CK47"/>
  <c r="CJ47"/>
  <c r="CI47"/>
  <c r="CH47"/>
  <c r="CG47"/>
  <c r="CQ45"/>
  <c r="CQ44"/>
  <c r="CQ43"/>
  <c r="CQ42"/>
  <c r="CQ41"/>
  <c r="CQ40"/>
  <c r="CQ39"/>
  <c r="CQ38"/>
  <c r="CQ37"/>
  <c r="CQ36"/>
  <c r="CQ35"/>
  <c r="CQ34"/>
  <c r="CQ33"/>
  <c r="CQ32"/>
  <c r="CQ31"/>
  <c r="CQ30"/>
  <c r="CQ29"/>
  <c r="CQ28"/>
  <c r="CQ27"/>
  <c r="CQ26"/>
  <c r="CQ25"/>
  <c r="CQ24"/>
  <c r="CQ23"/>
  <c r="CQ22"/>
  <c r="CQ21"/>
  <c r="CP20"/>
  <c r="CO20"/>
  <c r="CN20"/>
  <c r="CM20"/>
  <c r="CL20"/>
  <c r="CK20"/>
  <c r="CJ20"/>
  <c r="CI20"/>
  <c r="CH20"/>
  <c r="CG20"/>
  <c r="CQ18"/>
  <c r="CQ17"/>
  <c r="CQ16"/>
  <c r="CQ15"/>
  <c r="CQ14"/>
  <c r="CQ13"/>
  <c r="CQ12"/>
  <c r="CQ11"/>
  <c r="CQ10"/>
  <c r="CQ9"/>
  <c r="CQ8"/>
  <c r="CQ7"/>
  <c r="CQ6"/>
  <c r="CP5"/>
  <c r="CO5"/>
  <c r="CN5"/>
  <c r="CM5"/>
  <c r="CL5"/>
  <c r="CK5"/>
  <c r="CJ5"/>
  <c r="CI5"/>
  <c r="CH5"/>
  <c r="CG5"/>
  <c r="CQ4"/>
  <c r="CE119"/>
  <c r="CE118"/>
  <c r="CE117"/>
  <c r="CE116"/>
  <c r="CE115"/>
  <c r="CE114"/>
  <c r="CE113"/>
  <c r="CE112"/>
  <c r="CE111"/>
  <c r="CE110"/>
  <c r="CE109"/>
  <c r="CD108"/>
  <c r="CC108"/>
  <c r="CB108"/>
  <c r="CA108"/>
  <c r="BZ108"/>
  <c r="BY108"/>
  <c r="BX108"/>
  <c r="BW108"/>
  <c r="BV108"/>
  <c r="BU108"/>
  <c r="CE105"/>
  <c r="CE104"/>
  <c r="CE103"/>
  <c r="CE102"/>
  <c r="CE101"/>
  <c r="CE100"/>
  <c r="CE99"/>
  <c r="CE98"/>
  <c r="CE97"/>
  <c r="CD96"/>
  <c r="CC96"/>
  <c r="CB96"/>
  <c r="CA96"/>
  <c r="BZ96"/>
  <c r="BY96"/>
  <c r="BX96"/>
  <c r="BW96"/>
  <c r="BV96"/>
  <c r="BU96"/>
  <c r="CE94"/>
  <c r="CE93"/>
  <c r="CE92"/>
  <c r="CE91"/>
  <c r="CE90"/>
  <c r="CE89"/>
  <c r="CE88"/>
  <c r="CE87"/>
  <c r="CE86"/>
  <c r="CE85"/>
  <c r="CE84"/>
  <c r="CE83"/>
  <c r="CE82"/>
  <c r="CE81"/>
  <c r="CE80"/>
  <c r="CE79"/>
  <c r="CE78"/>
  <c r="CE77"/>
  <c r="CE76"/>
  <c r="CE75"/>
  <c r="CE74"/>
  <c r="CE73"/>
  <c r="CE72"/>
  <c r="CE71"/>
  <c r="CE70"/>
  <c r="CE69"/>
  <c r="CD68"/>
  <c r="CC68"/>
  <c r="CB68"/>
  <c r="CA68"/>
  <c r="BZ68"/>
  <c r="BY68"/>
  <c r="BX68"/>
  <c r="BW68"/>
  <c r="BV68"/>
  <c r="BU68"/>
  <c r="CE63"/>
  <c r="CE62"/>
  <c r="CE61"/>
  <c r="CD60"/>
  <c r="CC60"/>
  <c r="CB60"/>
  <c r="CA60"/>
  <c r="BZ60"/>
  <c r="BY60"/>
  <c r="BX60"/>
  <c r="BW60"/>
  <c r="BV60"/>
  <c r="BU60"/>
  <c r="CE58"/>
  <c r="CE57"/>
  <c r="CE56"/>
  <c r="CE55"/>
  <c r="CE54"/>
  <c r="CE53"/>
  <c r="CE52"/>
  <c r="CE51"/>
  <c r="CE50"/>
  <c r="CE49"/>
  <c r="CE48"/>
  <c r="CD47"/>
  <c r="CC47"/>
  <c r="CB47"/>
  <c r="CA47"/>
  <c r="BZ47"/>
  <c r="BY47"/>
  <c r="BX47"/>
  <c r="BW47"/>
  <c r="BV47"/>
  <c r="BU47"/>
  <c r="CE45"/>
  <c r="CE44"/>
  <c r="CE43"/>
  <c r="CE42"/>
  <c r="CE41"/>
  <c r="CE40"/>
  <c r="CE39"/>
  <c r="CE38"/>
  <c r="CE37"/>
  <c r="CE36"/>
  <c r="CE35"/>
  <c r="CE34"/>
  <c r="CE33"/>
  <c r="CE32"/>
  <c r="CE31"/>
  <c r="CE30"/>
  <c r="CE29"/>
  <c r="CE28"/>
  <c r="CE27"/>
  <c r="CE26"/>
  <c r="CE25"/>
  <c r="CE24"/>
  <c r="CE23"/>
  <c r="CE22"/>
  <c r="CE21"/>
  <c r="CD20"/>
  <c r="CC20"/>
  <c r="CB20"/>
  <c r="CA20"/>
  <c r="BZ20"/>
  <c r="BY20"/>
  <c r="BX20"/>
  <c r="BW20"/>
  <c r="BV20"/>
  <c r="BU20"/>
  <c r="CE18"/>
  <c r="CE17"/>
  <c r="CE16"/>
  <c r="CE15"/>
  <c r="CE14"/>
  <c r="CE13"/>
  <c r="CE12"/>
  <c r="CE11"/>
  <c r="CE10"/>
  <c r="CE9"/>
  <c r="CE8"/>
  <c r="CE7"/>
  <c r="CE6"/>
  <c r="CD5"/>
  <c r="CC5"/>
  <c r="CB5"/>
  <c r="CA5"/>
  <c r="BZ5"/>
  <c r="BY5"/>
  <c r="BX5"/>
  <c r="BW5"/>
  <c r="BV5"/>
  <c r="BU5"/>
  <c r="CE4"/>
  <c r="BS119"/>
  <c r="BS118"/>
  <c r="BS117"/>
  <c r="BS116"/>
  <c r="BS115"/>
  <c r="BS114"/>
  <c r="BS113"/>
  <c r="BS112"/>
  <c r="BS111"/>
  <c r="BS110"/>
  <c r="BS109"/>
  <c r="BR108"/>
  <c r="BQ108"/>
  <c r="BP108"/>
  <c r="BO108"/>
  <c r="BN108"/>
  <c r="BM108"/>
  <c r="BL108"/>
  <c r="BK108"/>
  <c r="BJ108"/>
  <c r="BI108"/>
  <c r="BS105"/>
  <c r="BS104"/>
  <c r="BS103"/>
  <c r="BS102"/>
  <c r="BS101"/>
  <c r="BS100"/>
  <c r="BS99"/>
  <c r="BS98"/>
  <c r="BS97"/>
  <c r="BR96"/>
  <c r="BQ96"/>
  <c r="BP96"/>
  <c r="BO96"/>
  <c r="BN96"/>
  <c r="BM96"/>
  <c r="BL96"/>
  <c r="BK96"/>
  <c r="BJ96"/>
  <c r="BI96"/>
  <c r="BS94"/>
  <c r="BS93"/>
  <c r="BS92"/>
  <c r="BS91"/>
  <c r="BS90"/>
  <c r="BS89"/>
  <c r="BS88"/>
  <c r="BS87"/>
  <c r="BS86"/>
  <c r="BS85"/>
  <c r="BS84"/>
  <c r="BS83"/>
  <c r="BS82"/>
  <c r="BS81"/>
  <c r="BS80"/>
  <c r="BS79"/>
  <c r="BS78"/>
  <c r="BS77"/>
  <c r="BS76"/>
  <c r="BS75"/>
  <c r="BS74"/>
  <c r="BS73"/>
  <c r="BS72"/>
  <c r="BS71"/>
  <c r="BS70"/>
  <c r="BS69"/>
  <c r="BR68"/>
  <c r="BQ68"/>
  <c r="BP68"/>
  <c r="BO68"/>
  <c r="BN68"/>
  <c r="BM68"/>
  <c r="BL68"/>
  <c r="BK68"/>
  <c r="BJ68"/>
  <c r="BI68"/>
  <c r="BS63"/>
  <c r="BS62"/>
  <c r="BS61"/>
  <c r="BR60"/>
  <c r="BQ60"/>
  <c r="BP60"/>
  <c r="BO60"/>
  <c r="BN60"/>
  <c r="BM60"/>
  <c r="BL60"/>
  <c r="BK60"/>
  <c r="BJ60"/>
  <c r="BI60"/>
  <c r="BS58"/>
  <c r="BS57"/>
  <c r="BS56"/>
  <c r="BS55"/>
  <c r="BS54"/>
  <c r="BS53"/>
  <c r="BS52"/>
  <c r="BS51"/>
  <c r="BS50"/>
  <c r="BS49"/>
  <c r="BS48"/>
  <c r="BR47"/>
  <c r="BQ47"/>
  <c r="BP47"/>
  <c r="BO47"/>
  <c r="BN47"/>
  <c r="BM47"/>
  <c r="BL47"/>
  <c r="BK47"/>
  <c r="BJ47"/>
  <c r="BI47"/>
  <c r="BS45"/>
  <c r="BS44"/>
  <c r="BS43"/>
  <c r="BS42"/>
  <c r="BS41"/>
  <c r="BS40"/>
  <c r="BS39"/>
  <c r="BS38"/>
  <c r="BS37"/>
  <c r="BS36"/>
  <c r="BS35"/>
  <c r="BS34"/>
  <c r="BS33"/>
  <c r="BS32"/>
  <c r="BS31"/>
  <c r="BS30"/>
  <c r="BS29"/>
  <c r="BS28"/>
  <c r="BS27"/>
  <c r="BS26"/>
  <c r="BS25"/>
  <c r="BS24"/>
  <c r="BS23"/>
  <c r="BS22"/>
  <c r="BS21"/>
  <c r="BR20"/>
  <c r="BQ20"/>
  <c r="BP20"/>
  <c r="BO20"/>
  <c r="BN20"/>
  <c r="BM20"/>
  <c r="BL20"/>
  <c r="BK20"/>
  <c r="BJ20"/>
  <c r="BI20"/>
  <c r="BS18"/>
  <c r="BS17"/>
  <c r="BS16"/>
  <c r="BS15"/>
  <c r="BS14"/>
  <c r="BS13"/>
  <c r="BS12"/>
  <c r="BS11"/>
  <c r="BS10"/>
  <c r="BS9"/>
  <c r="BS8"/>
  <c r="BS7"/>
  <c r="BS6"/>
  <c r="BR5"/>
  <c r="BQ5"/>
  <c r="BP5"/>
  <c r="BO5"/>
  <c r="BN5"/>
  <c r="BM5"/>
  <c r="BL5"/>
  <c r="BK5"/>
  <c r="BJ5"/>
  <c r="BI5"/>
  <c r="BS4"/>
  <c r="BG119"/>
  <c r="BG118"/>
  <c r="BG117"/>
  <c r="BG116"/>
  <c r="BG115"/>
  <c r="BG114"/>
  <c r="BG113"/>
  <c r="BG112"/>
  <c r="BG111"/>
  <c r="BG110"/>
  <c r="BG109"/>
  <c r="BF108"/>
  <c r="BE108"/>
  <c r="BD108"/>
  <c r="BC108"/>
  <c r="BB108"/>
  <c r="BA108"/>
  <c r="AZ108"/>
  <c r="AY108"/>
  <c r="AX108"/>
  <c r="AW108"/>
  <c r="BG105"/>
  <c r="BG104"/>
  <c r="BG103"/>
  <c r="BG102"/>
  <c r="BG101"/>
  <c r="BG100"/>
  <c r="BG99"/>
  <c r="BG98"/>
  <c r="BG97"/>
  <c r="BF96"/>
  <c r="BE96"/>
  <c r="BD96"/>
  <c r="BC96"/>
  <c r="BB96"/>
  <c r="BA96"/>
  <c r="AZ96"/>
  <c r="AY96"/>
  <c r="AX96"/>
  <c r="AW96"/>
  <c r="BG94"/>
  <c r="BG93"/>
  <c r="BG92"/>
  <c r="BG91"/>
  <c r="BG90"/>
  <c r="BG89"/>
  <c r="BG88"/>
  <c r="BG87"/>
  <c r="BG86"/>
  <c r="BG85"/>
  <c r="BG84"/>
  <c r="BG83"/>
  <c r="BG82"/>
  <c r="BG81"/>
  <c r="BG80"/>
  <c r="BG79"/>
  <c r="BG78"/>
  <c r="BG77"/>
  <c r="BG76"/>
  <c r="BG75"/>
  <c r="BG74"/>
  <c r="BG73"/>
  <c r="BG72"/>
  <c r="BG71"/>
  <c r="BG70"/>
  <c r="BG69"/>
  <c r="BF68"/>
  <c r="BE68"/>
  <c r="BD68"/>
  <c r="BC68"/>
  <c r="BB68"/>
  <c r="BA68"/>
  <c r="AZ68"/>
  <c r="AY68"/>
  <c r="AX68"/>
  <c r="AW68"/>
  <c r="BG63"/>
  <c r="BG62"/>
  <c r="BG61"/>
  <c r="BF60"/>
  <c r="BE60"/>
  <c r="BD60"/>
  <c r="BC60"/>
  <c r="BB60"/>
  <c r="BA60"/>
  <c r="AZ60"/>
  <c r="AY60"/>
  <c r="AX60"/>
  <c r="AW60"/>
  <c r="BG58"/>
  <c r="BG57"/>
  <c r="BG56"/>
  <c r="BG55"/>
  <c r="BG54"/>
  <c r="BG53"/>
  <c r="BG52"/>
  <c r="BG51"/>
  <c r="BG50"/>
  <c r="BG49"/>
  <c r="BG48"/>
  <c r="BF47"/>
  <c r="BE47"/>
  <c r="BD47"/>
  <c r="BC47"/>
  <c r="BB47"/>
  <c r="BA47"/>
  <c r="AZ47"/>
  <c r="AY47"/>
  <c r="AX47"/>
  <c r="AW47"/>
  <c r="BG45"/>
  <c r="BG44"/>
  <c r="BG43"/>
  <c r="BG42"/>
  <c r="BG41"/>
  <c r="BG40"/>
  <c r="BG39"/>
  <c r="BG38"/>
  <c r="BG37"/>
  <c r="BG36"/>
  <c r="BG35"/>
  <c r="BG34"/>
  <c r="BG33"/>
  <c r="BG32"/>
  <c r="BG31"/>
  <c r="BG30"/>
  <c r="BG29"/>
  <c r="BG28"/>
  <c r="BG27"/>
  <c r="BG26"/>
  <c r="BG25"/>
  <c r="BG24"/>
  <c r="BG23"/>
  <c r="BG22"/>
  <c r="BG21"/>
  <c r="BF20"/>
  <c r="BE20"/>
  <c r="BD20"/>
  <c r="BC20"/>
  <c r="BB20"/>
  <c r="BA20"/>
  <c r="AZ20"/>
  <c r="AY20"/>
  <c r="AX20"/>
  <c r="AW20"/>
  <c r="BG18"/>
  <c r="BG17"/>
  <c r="BG16"/>
  <c r="BG15"/>
  <c r="BG14"/>
  <c r="BG13"/>
  <c r="BG12"/>
  <c r="BG11"/>
  <c r="BG10"/>
  <c r="BG9"/>
  <c r="BG8"/>
  <c r="BG7"/>
  <c r="BG6"/>
  <c r="BF5"/>
  <c r="BE5"/>
  <c r="BD5"/>
  <c r="BC5"/>
  <c r="BB5"/>
  <c r="BA5"/>
  <c r="AZ5"/>
  <c r="AY5"/>
  <c r="AX5"/>
  <c r="AW5"/>
  <c r="BG4"/>
  <c r="AU119"/>
  <c r="AU118"/>
  <c r="AU117"/>
  <c r="AU116"/>
  <c r="AU115"/>
  <c r="AU114"/>
  <c r="AU113"/>
  <c r="AU112"/>
  <c r="AU111"/>
  <c r="AU110"/>
  <c r="AU109"/>
  <c r="AT108"/>
  <c r="AS108"/>
  <c r="AR108"/>
  <c r="AQ108"/>
  <c r="AP108"/>
  <c r="AO108"/>
  <c r="AN108"/>
  <c r="AM108"/>
  <c r="AL108"/>
  <c r="AK108"/>
  <c r="AU105"/>
  <c r="AU104"/>
  <c r="AU103"/>
  <c r="AU102"/>
  <c r="AU101"/>
  <c r="AU100"/>
  <c r="AU99"/>
  <c r="AU98"/>
  <c r="AU97"/>
  <c r="AT96"/>
  <c r="AS96"/>
  <c r="AR96"/>
  <c r="AQ96"/>
  <c r="AP96"/>
  <c r="AO96"/>
  <c r="AN96"/>
  <c r="AM96"/>
  <c r="AL96"/>
  <c r="AK96"/>
  <c r="AU94"/>
  <c r="AU93"/>
  <c r="AU92"/>
  <c r="AU91"/>
  <c r="AU90"/>
  <c r="AU89"/>
  <c r="AU88"/>
  <c r="AU87"/>
  <c r="AU86"/>
  <c r="AU85"/>
  <c r="AU84"/>
  <c r="AU83"/>
  <c r="AU82"/>
  <c r="AU81"/>
  <c r="AU80"/>
  <c r="AU79"/>
  <c r="AU78"/>
  <c r="AU77"/>
  <c r="AU76"/>
  <c r="AU75"/>
  <c r="AU74"/>
  <c r="AU73"/>
  <c r="AU72"/>
  <c r="AU71"/>
  <c r="AU70"/>
  <c r="AU69"/>
  <c r="AT68"/>
  <c r="AS68"/>
  <c r="AR68"/>
  <c r="AQ68"/>
  <c r="AP68"/>
  <c r="AO68"/>
  <c r="AN68"/>
  <c r="AM68"/>
  <c r="AL68"/>
  <c r="AK68"/>
  <c r="AU63"/>
  <c r="AU62"/>
  <c r="AU61"/>
  <c r="AT60"/>
  <c r="AS60"/>
  <c r="AR60"/>
  <c r="AQ60"/>
  <c r="AP60"/>
  <c r="AO60"/>
  <c r="AN60"/>
  <c r="AM60"/>
  <c r="AL60"/>
  <c r="AK60"/>
  <c r="AU58"/>
  <c r="AU57"/>
  <c r="AU56"/>
  <c r="AU55"/>
  <c r="AU54"/>
  <c r="AU53"/>
  <c r="AU52"/>
  <c r="AU51"/>
  <c r="AU50"/>
  <c r="AU49"/>
  <c r="AU48"/>
  <c r="AT47"/>
  <c r="AS47"/>
  <c r="AR47"/>
  <c r="AQ47"/>
  <c r="AP47"/>
  <c r="AO47"/>
  <c r="AN47"/>
  <c r="AM47"/>
  <c r="AL47"/>
  <c r="AK47"/>
  <c r="AU45"/>
  <c r="AU44"/>
  <c r="AU43"/>
  <c r="AU42"/>
  <c r="AU41"/>
  <c r="AU40"/>
  <c r="AU39"/>
  <c r="AU38"/>
  <c r="AU37"/>
  <c r="AU36"/>
  <c r="AU35"/>
  <c r="AU34"/>
  <c r="AU33"/>
  <c r="AU32"/>
  <c r="AU31"/>
  <c r="AU30"/>
  <c r="AU29"/>
  <c r="AU28"/>
  <c r="AU27"/>
  <c r="AU26"/>
  <c r="AU25"/>
  <c r="AU24"/>
  <c r="AU23"/>
  <c r="AU22"/>
  <c r="AU21"/>
  <c r="AT20"/>
  <c r="AS20"/>
  <c r="AR20"/>
  <c r="AQ20"/>
  <c r="AP20"/>
  <c r="AO20"/>
  <c r="AN20"/>
  <c r="AM20"/>
  <c r="AL20"/>
  <c r="AK20"/>
  <c r="AU18"/>
  <c r="AU17"/>
  <c r="AU16"/>
  <c r="AU15"/>
  <c r="AU14"/>
  <c r="AU13"/>
  <c r="AU12"/>
  <c r="AU11"/>
  <c r="AU10"/>
  <c r="AU9"/>
  <c r="AU8"/>
  <c r="AU7"/>
  <c r="AU6"/>
  <c r="AT5"/>
  <c r="AS5"/>
  <c r="AR5"/>
  <c r="AQ5"/>
  <c r="AP5"/>
  <c r="AO5"/>
  <c r="AN5"/>
  <c r="AM5"/>
  <c r="AL5"/>
  <c r="AK5"/>
  <c r="AU4"/>
  <c r="AI74"/>
  <c r="AI75"/>
  <c r="AI76"/>
  <c r="AI77"/>
  <c r="AI78"/>
  <c r="AI79"/>
  <c r="AI80"/>
  <c r="AI81"/>
  <c r="AI82"/>
  <c r="AI83"/>
  <c r="AI84"/>
  <c r="AI85"/>
  <c r="W72"/>
  <c r="W73"/>
  <c r="W74"/>
  <c r="W75"/>
  <c r="W76"/>
  <c r="W77"/>
  <c r="W78"/>
  <c r="W79"/>
  <c r="W80"/>
  <c r="W81"/>
  <c r="W82"/>
  <c r="W83"/>
  <c r="W84"/>
  <c r="W85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W25"/>
  <c r="W26"/>
  <c r="W27"/>
  <c r="W28"/>
  <c r="W29"/>
  <c r="W30"/>
  <c r="W31"/>
  <c r="W32"/>
  <c r="W33"/>
  <c r="W34"/>
  <c r="W35"/>
  <c r="W36"/>
  <c r="W37"/>
  <c r="W38"/>
  <c r="W39"/>
  <c r="W40"/>
  <c r="AI11"/>
  <c r="AI12"/>
  <c r="W11"/>
  <c r="W12"/>
  <c r="I15" i="29" l="1"/>
  <c r="D17" i="37"/>
  <c r="C34"/>
  <c r="C34" i="30"/>
  <c r="C34" i="33"/>
  <c r="C34" i="32"/>
  <c r="B73" i="4"/>
  <c r="B8" i="37"/>
  <c r="B8" i="35"/>
  <c r="C8" i="34"/>
  <c r="B8" i="28"/>
  <c r="B81" i="4"/>
  <c r="B8" i="33"/>
  <c r="B8" i="32"/>
  <c r="J54" i="4"/>
  <c r="C6" i="36"/>
  <c r="D6" s="1"/>
  <c r="B6" i="32"/>
  <c r="B6" i="35"/>
  <c r="G59" i="4"/>
  <c r="G75"/>
  <c r="B6" i="28"/>
  <c r="B6" i="34"/>
  <c r="B6" i="33"/>
  <c r="D36"/>
  <c r="D28" i="31"/>
  <c r="CE108" i="9"/>
  <c r="I15" i="32"/>
  <c r="I84" i="4"/>
  <c r="D17" i="29"/>
  <c r="D25"/>
  <c r="D37" i="34"/>
  <c r="H82" i="4"/>
  <c r="D82"/>
  <c r="I15" i="28"/>
  <c r="D27" i="35"/>
  <c r="D20" i="32"/>
  <c r="H77" i="4"/>
  <c r="J65"/>
  <c r="J84"/>
  <c r="E85"/>
  <c r="K51"/>
  <c r="F54"/>
  <c r="F60"/>
  <c r="K59"/>
  <c r="K50"/>
  <c r="E63"/>
  <c r="F65"/>
  <c r="H53"/>
  <c r="K62"/>
  <c r="H83"/>
  <c r="H61"/>
  <c r="B71"/>
  <c r="B54"/>
  <c r="B62"/>
  <c r="B70"/>
  <c r="E71"/>
  <c r="H64"/>
  <c r="J68"/>
  <c r="B53"/>
  <c r="B85"/>
  <c r="F68"/>
  <c r="K67"/>
  <c r="B68"/>
  <c r="B55"/>
  <c r="B77"/>
  <c r="E74"/>
  <c r="F76"/>
  <c r="H69"/>
  <c r="J73"/>
  <c r="K75"/>
  <c r="B69"/>
  <c r="E66"/>
  <c r="D38" i="31"/>
  <c r="E82" i="4"/>
  <c r="F84"/>
  <c r="H72"/>
  <c r="K81"/>
  <c r="C67"/>
  <c r="D69"/>
  <c r="I71"/>
  <c r="L50"/>
  <c r="L69"/>
  <c r="M71"/>
  <c r="D64"/>
  <c r="G70"/>
  <c r="I55"/>
  <c r="B66"/>
  <c r="D20" i="37"/>
  <c r="C63" i="4"/>
  <c r="C71"/>
  <c r="C82"/>
  <c r="D84"/>
  <c r="E59"/>
  <c r="E67"/>
  <c r="E75"/>
  <c r="F50"/>
  <c r="F61"/>
  <c r="F69"/>
  <c r="F77"/>
  <c r="G63"/>
  <c r="G71"/>
  <c r="G82"/>
  <c r="H54"/>
  <c r="H65"/>
  <c r="H84"/>
  <c r="I59"/>
  <c r="I67"/>
  <c r="I75"/>
  <c r="J50"/>
  <c r="J69"/>
  <c r="K52"/>
  <c r="K63"/>
  <c r="L54"/>
  <c r="L73"/>
  <c r="M67"/>
  <c r="D61"/>
  <c r="I52"/>
  <c r="M82"/>
  <c r="C81"/>
  <c r="D72"/>
  <c r="G51"/>
  <c r="I74"/>
  <c r="L53"/>
  <c r="M55"/>
  <c r="B51"/>
  <c r="B59"/>
  <c r="B83"/>
  <c r="C53"/>
  <c r="C64"/>
  <c r="C72"/>
  <c r="C83"/>
  <c r="D55"/>
  <c r="D66"/>
  <c r="D74"/>
  <c r="D85"/>
  <c r="E60"/>
  <c r="E68"/>
  <c r="E76"/>
  <c r="F62"/>
  <c r="F70"/>
  <c r="F81"/>
  <c r="G64"/>
  <c r="G72"/>
  <c r="G83"/>
  <c r="H55"/>
  <c r="H66"/>
  <c r="H74"/>
  <c r="H85"/>
  <c r="I60"/>
  <c r="I76"/>
  <c r="J51"/>
  <c r="J70"/>
  <c r="K53"/>
  <c r="K64"/>
  <c r="K72"/>
  <c r="K83"/>
  <c r="L55"/>
  <c r="M68"/>
  <c r="I63"/>
  <c r="C62"/>
  <c r="D53"/>
  <c r="D83"/>
  <c r="G62"/>
  <c r="G81"/>
  <c r="I66"/>
  <c r="I85"/>
  <c r="B52"/>
  <c r="B84"/>
  <c r="C54"/>
  <c r="C73"/>
  <c r="C84"/>
  <c r="D59"/>
  <c r="D67"/>
  <c r="D75"/>
  <c r="E50"/>
  <c r="E61"/>
  <c r="E69"/>
  <c r="E77"/>
  <c r="F52"/>
  <c r="F63"/>
  <c r="F71"/>
  <c r="F82"/>
  <c r="G84"/>
  <c r="H59"/>
  <c r="H67"/>
  <c r="H75"/>
  <c r="I61"/>
  <c r="I69"/>
  <c r="I77"/>
  <c r="J52"/>
  <c r="J71"/>
  <c r="J82"/>
  <c r="K54"/>
  <c r="K65"/>
  <c r="K73"/>
  <c r="L67"/>
  <c r="M50"/>
  <c r="M69"/>
  <c r="C55"/>
  <c r="D60"/>
  <c r="D68"/>
  <c r="D76"/>
  <c r="E62"/>
  <c r="E70"/>
  <c r="E81"/>
  <c r="F64"/>
  <c r="F72"/>
  <c r="F83"/>
  <c r="G66"/>
  <c r="G74"/>
  <c r="G85"/>
  <c r="H60"/>
  <c r="H68"/>
  <c r="H76"/>
  <c r="I51"/>
  <c r="I62"/>
  <c r="I70"/>
  <c r="I81"/>
  <c r="J53"/>
  <c r="J64"/>
  <c r="J72"/>
  <c r="K55"/>
  <c r="K66"/>
  <c r="K74"/>
  <c r="K85"/>
  <c r="L68"/>
  <c r="M51"/>
  <c r="M70"/>
  <c r="C60"/>
  <c r="C68"/>
  <c r="D51"/>
  <c r="D62"/>
  <c r="D70"/>
  <c r="D81"/>
  <c r="E64"/>
  <c r="E72"/>
  <c r="E83"/>
  <c r="F66"/>
  <c r="F74"/>
  <c r="F85"/>
  <c r="G60"/>
  <c r="G68"/>
  <c r="G76"/>
  <c r="H51"/>
  <c r="H62"/>
  <c r="H70"/>
  <c r="H81"/>
  <c r="I53"/>
  <c r="I64"/>
  <c r="I72"/>
  <c r="I83"/>
  <c r="J55"/>
  <c r="K60"/>
  <c r="K68"/>
  <c r="K76"/>
  <c r="L51"/>
  <c r="L70"/>
  <c r="M53"/>
  <c r="D77"/>
  <c r="I82"/>
  <c r="B60"/>
  <c r="B72"/>
  <c r="C50"/>
  <c r="C61"/>
  <c r="C69"/>
  <c r="D52"/>
  <c r="D63"/>
  <c r="E65"/>
  <c r="E73"/>
  <c r="E84"/>
  <c r="F59"/>
  <c r="F67"/>
  <c r="F75"/>
  <c r="G50"/>
  <c r="G61"/>
  <c r="G69"/>
  <c r="G77"/>
  <c r="H63"/>
  <c r="H71"/>
  <c r="I65"/>
  <c r="J67"/>
  <c r="K61"/>
  <c r="K77"/>
  <c r="L71"/>
  <c r="L82"/>
  <c r="M54"/>
  <c r="M73"/>
  <c r="B74"/>
  <c r="B76"/>
  <c r="D27" i="6"/>
  <c r="B75" i="4"/>
  <c r="D27" i="30"/>
  <c r="D38" i="35"/>
  <c r="D8" i="36"/>
  <c r="D36" i="28"/>
  <c r="D38" i="30"/>
  <c r="D20" i="31"/>
  <c r="D20" i="28"/>
  <c r="D34" i="32"/>
  <c r="D26" i="34"/>
  <c r="D28" i="37"/>
  <c r="D38" i="28"/>
  <c r="D38" i="29"/>
  <c r="D8" i="35"/>
  <c r="D28" i="28"/>
  <c r="D20" i="30"/>
  <c r="D6" i="34"/>
  <c r="D19" i="35"/>
  <c r="D36"/>
  <c r="D34" i="30"/>
  <c r="D20" i="35"/>
  <c r="D36" i="32"/>
  <c r="D34" i="28"/>
  <c r="D8" i="34"/>
  <c r="D13" i="28"/>
  <c r="D28" i="35"/>
  <c r="D27" i="32"/>
  <c r="D38"/>
  <c r="D34" i="29"/>
  <c r="D36"/>
  <c r="D36" i="31"/>
  <c r="D35" i="34"/>
  <c r="D27" i="37"/>
  <c r="D28" i="32"/>
  <c r="D20" i="33"/>
  <c r="D36" i="37"/>
  <c r="D27" i="29"/>
  <c r="D25" i="30"/>
  <c r="D27" i="31"/>
  <c r="D12" i="33"/>
  <c r="D38"/>
  <c r="D15" i="37"/>
  <c r="D36" i="30"/>
  <c r="D27" i="33"/>
  <c r="D15"/>
  <c r="D28"/>
  <c r="D25" i="35"/>
  <c r="D26" i="36"/>
  <c r="D38" i="37"/>
  <c r="D13" i="35"/>
  <c r="I3" i="30"/>
  <c r="I10" i="37"/>
  <c r="I3" i="35"/>
  <c r="I15" i="30"/>
  <c r="D17"/>
  <c r="I15" i="31"/>
  <c r="D23" i="34"/>
  <c r="I4" i="30"/>
  <c r="I4" i="31"/>
  <c r="D13" i="37"/>
  <c r="D30"/>
  <c r="D29" i="34"/>
  <c r="D21"/>
  <c r="D18"/>
  <c r="D24"/>
  <c r="D13" i="33"/>
  <c r="D16"/>
  <c r="D34"/>
  <c r="D14"/>
  <c r="D13" i="32"/>
  <c r="D14"/>
  <c r="D15"/>
  <c r="D15" i="31"/>
  <c r="D34"/>
  <c r="D13"/>
  <c r="D16"/>
  <c r="D13" i="30"/>
  <c r="D15"/>
  <c r="D15" i="29"/>
  <c r="D13"/>
  <c r="D27" i="28"/>
  <c r="D15"/>
  <c r="I4" i="33"/>
  <c r="D24" i="36"/>
  <c r="C37"/>
  <c r="D37" s="1"/>
  <c r="C5"/>
  <c r="C18"/>
  <c r="D18" s="1"/>
  <c r="D29"/>
  <c r="D35"/>
  <c r="I9"/>
  <c r="D29" i="35"/>
  <c r="I4" i="36"/>
  <c r="D17" i="34"/>
  <c r="I12"/>
  <c r="D20"/>
  <c r="I7" i="35"/>
  <c r="I3" i="34"/>
  <c r="D28"/>
  <c r="C9" i="35"/>
  <c r="D8" i="37"/>
  <c r="C16" i="34"/>
  <c r="J63" i="4" s="1"/>
  <c r="C27" i="36"/>
  <c r="M74" i="4" s="1"/>
  <c r="I9" i="37"/>
  <c r="D24"/>
  <c r="D16" i="35"/>
  <c r="C18" i="37"/>
  <c r="D22"/>
  <c r="C9" i="34"/>
  <c r="C27"/>
  <c r="J77" i="4" s="1"/>
  <c r="C35" i="35"/>
  <c r="D35" s="1"/>
  <c r="C13" i="36"/>
  <c r="M60" i="4" s="1"/>
  <c r="C15" i="36"/>
  <c r="M62" i="4" s="1"/>
  <c r="C17" i="36"/>
  <c r="M64" i="4" s="1"/>
  <c r="D28" i="36"/>
  <c r="C3" i="37"/>
  <c r="C6"/>
  <c r="D6" s="1"/>
  <c r="C39"/>
  <c r="C12" i="34"/>
  <c r="J59" i="4" s="1"/>
  <c r="D25" i="34"/>
  <c r="D6" i="35"/>
  <c r="D15"/>
  <c r="D20" i="36"/>
  <c r="D22"/>
  <c r="D30"/>
  <c r="I15" i="37"/>
  <c r="D16"/>
  <c r="I6"/>
  <c r="D25"/>
  <c r="D34"/>
  <c r="C38" i="34"/>
  <c r="J85" i="4" s="1"/>
  <c r="I15" i="35"/>
  <c r="D26"/>
  <c r="C37"/>
  <c r="K84" i="4" s="1"/>
  <c r="B39" i="35"/>
  <c r="C19" i="36"/>
  <c r="L66" i="4" s="1"/>
  <c r="I11" i="34"/>
  <c r="C30" i="35"/>
  <c r="D30" s="1"/>
  <c r="D23" i="36"/>
  <c r="C38"/>
  <c r="M85" i="4" s="1"/>
  <c r="I4" i="34"/>
  <c r="I9"/>
  <c r="C34"/>
  <c r="J81" i="4" s="1"/>
  <c r="C23" i="35"/>
  <c r="K70" i="4" s="1"/>
  <c r="D12" i="37"/>
  <c r="I7"/>
  <c r="C13" i="34"/>
  <c r="J60" i="4" s="1"/>
  <c r="D18" i="35"/>
  <c r="I11"/>
  <c r="D12"/>
  <c r="B31"/>
  <c r="C24"/>
  <c r="K71" i="4" s="1"/>
  <c r="D34" i="35"/>
  <c r="D21" i="36"/>
  <c r="C25"/>
  <c r="M72" i="4" s="1"/>
  <c r="D37" i="37"/>
  <c r="C15" i="34"/>
  <c r="J62" i="4" s="1"/>
  <c r="C19" i="34"/>
  <c r="J66" i="4" s="1"/>
  <c r="C14" i="34"/>
  <c r="J61" i="4" s="1"/>
  <c r="D14" i="35"/>
  <c r="D21"/>
  <c r="C36" i="36"/>
  <c r="L83" i="4" s="1"/>
  <c r="D21" i="37"/>
  <c r="C26"/>
  <c r="D26" s="1"/>
  <c r="C34" i="36"/>
  <c r="M81" i="4" s="1"/>
  <c r="D14" i="37"/>
  <c r="C22" i="35"/>
  <c r="K69" i="4" s="1"/>
  <c r="D29" i="37"/>
  <c r="C36" i="34"/>
  <c r="D36" s="1"/>
  <c r="I4" i="35"/>
  <c r="D22" i="34"/>
  <c r="D30"/>
  <c r="D17" i="35"/>
  <c r="C12" i="36"/>
  <c r="M59" i="4" s="1"/>
  <c r="C14" i="36"/>
  <c r="M61" i="4" s="1"/>
  <c r="C16" i="36"/>
  <c r="M63" i="4" s="1"/>
  <c r="D19" i="37"/>
  <c r="D23"/>
  <c r="D35"/>
  <c r="D8" i="33"/>
  <c r="I12"/>
  <c r="D17"/>
  <c r="D30"/>
  <c r="I6"/>
  <c r="I11"/>
  <c r="I3"/>
  <c r="D25"/>
  <c r="I9"/>
  <c r="D24"/>
  <c r="D6"/>
  <c r="C3"/>
  <c r="I50" i="4" s="1"/>
  <c r="C7" i="33"/>
  <c r="D19"/>
  <c r="D29"/>
  <c r="B31"/>
  <c r="D23"/>
  <c r="C26"/>
  <c r="D26" s="1"/>
  <c r="D35"/>
  <c r="B39"/>
  <c r="C39"/>
  <c r="C21"/>
  <c r="I68" i="4" s="1"/>
  <c r="I13" i="33"/>
  <c r="I14"/>
  <c r="I15"/>
  <c r="D22"/>
  <c r="I7" i="32"/>
  <c r="D30"/>
  <c r="I12"/>
  <c r="D17"/>
  <c r="D8"/>
  <c r="D6"/>
  <c r="I6"/>
  <c r="D18"/>
  <c r="I11"/>
  <c r="I3"/>
  <c r="D25"/>
  <c r="I9"/>
  <c r="D24"/>
  <c r="C5"/>
  <c r="D12"/>
  <c r="C29"/>
  <c r="D29" s="1"/>
  <c r="D23"/>
  <c r="C26"/>
  <c r="D26" s="1"/>
  <c r="B39"/>
  <c r="D37"/>
  <c r="C39"/>
  <c r="C3"/>
  <c r="H50" i="4" s="1"/>
  <c r="D16" i="32"/>
  <c r="D19"/>
  <c r="D21"/>
  <c r="I14"/>
  <c r="D22"/>
  <c r="I7" i="31"/>
  <c r="D30"/>
  <c r="D17"/>
  <c r="I12"/>
  <c r="D25"/>
  <c r="I3"/>
  <c r="I6"/>
  <c r="I9"/>
  <c r="D24"/>
  <c r="C5"/>
  <c r="C6"/>
  <c r="D6" s="1"/>
  <c r="C7"/>
  <c r="G54" i="4" s="1"/>
  <c r="C8" i="31"/>
  <c r="D8" s="1"/>
  <c r="D12"/>
  <c r="D14"/>
  <c r="D19"/>
  <c r="D21"/>
  <c r="D29"/>
  <c r="C18"/>
  <c r="D23"/>
  <c r="C26"/>
  <c r="D26" s="1"/>
  <c r="D35"/>
  <c r="D37"/>
  <c r="C39"/>
  <c r="I13"/>
  <c r="D22"/>
  <c r="I6" i="30"/>
  <c r="D28"/>
  <c r="I11"/>
  <c r="I9"/>
  <c r="D24"/>
  <c r="D30"/>
  <c r="I7"/>
  <c r="C4"/>
  <c r="C6"/>
  <c r="D6" s="1"/>
  <c r="C8"/>
  <c r="D8" s="1"/>
  <c r="D12"/>
  <c r="D14"/>
  <c r="D16"/>
  <c r="D19"/>
  <c r="D21"/>
  <c r="B31"/>
  <c r="C29"/>
  <c r="D29" s="1"/>
  <c r="D23"/>
  <c r="C26"/>
  <c r="D26" s="1"/>
  <c r="B39"/>
  <c r="D37"/>
  <c r="C39"/>
  <c r="D22"/>
  <c r="I6" i="29"/>
  <c r="D28"/>
  <c r="D30"/>
  <c r="D20"/>
  <c r="B31"/>
  <c r="I11"/>
  <c r="I9"/>
  <c r="I7"/>
  <c r="C4"/>
  <c r="C5"/>
  <c r="C7"/>
  <c r="D14"/>
  <c r="D16"/>
  <c r="D19"/>
  <c r="D21"/>
  <c r="D18"/>
  <c r="D26"/>
  <c r="C29"/>
  <c r="D29" s="1"/>
  <c r="D23"/>
  <c r="D35"/>
  <c r="D37"/>
  <c r="C39"/>
  <c r="D24"/>
  <c r="C6"/>
  <c r="D6" s="1"/>
  <c r="C8"/>
  <c r="D8" s="1"/>
  <c r="D12"/>
  <c r="D22"/>
  <c r="I7" i="28"/>
  <c r="D21"/>
  <c r="I3"/>
  <c r="D25"/>
  <c r="D30"/>
  <c r="I12"/>
  <c r="D17"/>
  <c r="D6"/>
  <c r="I6"/>
  <c r="D29"/>
  <c r="D8"/>
  <c r="C7"/>
  <c r="D12"/>
  <c r="D14"/>
  <c r="D16"/>
  <c r="D19"/>
  <c r="C24"/>
  <c r="D71" i="4" s="1"/>
  <c r="C18" i="28"/>
  <c r="D65" i="4" s="1"/>
  <c r="D23" i="28"/>
  <c r="C26"/>
  <c r="D26" s="1"/>
  <c r="D35"/>
  <c r="D37"/>
  <c r="C39"/>
  <c r="C3"/>
  <c r="D50" i="4" s="1"/>
  <c r="D22" i="28"/>
  <c r="B16" i="27"/>
  <c r="D16" s="1"/>
  <c r="C38"/>
  <c r="C39" s="1"/>
  <c r="B29"/>
  <c r="D29" s="1"/>
  <c r="C4"/>
  <c r="C51" i="4" s="1"/>
  <c r="B34" i="27"/>
  <c r="D34" s="1"/>
  <c r="B8"/>
  <c r="D8" s="1"/>
  <c r="B35"/>
  <c r="D35" s="1"/>
  <c r="B13"/>
  <c r="D13" s="1"/>
  <c r="C27"/>
  <c r="D27" s="1"/>
  <c r="B30"/>
  <c r="D30" s="1"/>
  <c r="B6"/>
  <c r="B17"/>
  <c r="B25"/>
  <c r="D25" s="1"/>
  <c r="B36"/>
  <c r="D36" s="1"/>
  <c r="B15"/>
  <c r="D15" s="1"/>
  <c r="C5"/>
  <c r="C12"/>
  <c r="D12" s="1"/>
  <c r="C18"/>
  <c r="I11" s="1"/>
  <c r="B26"/>
  <c r="D26" s="1"/>
  <c r="B37"/>
  <c r="D37" s="1"/>
  <c r="B14"/>
  <c r="D14" s="1"/>
  <c r="B24"/>
  <c r="D24" s="1"/>
  <c r="C19"/>
  <c r="D19" s="1"/>
  <c r="B20"/>
  <c r="D20" s="1"/>
  <c r="B28"/>
  <c r="D28" s="1"/>
  <c r="I13"/>
  <c r="I4"/>
  <c r="I9"/>
  <c r="D21"/>
  <c r="I14"/>
  <c r="I3"/>
  <c r="D22"/>
  <c r="I5"/>
  <c r="I12"/>
  <c r="I7"/>
  <c r="C23"/>
  <c r="C70" i="4" s="1"/>
  <c r="D28" i="6"/>
  <c r="D26"/>
  <c r="D29"/>
  <c r="C20"/>
  <c r="B67" i="4" s="1"/>
  <c r="C3" i="6"/>
  <c r="B50" i="4" s="1"/>
  <c r="M6" i="12"/>
  <c r="L6"/>
  <c r="K6"/>
  <c r="BB3" i="9"/>
  <c r="EA5"/>
  <c r="CM3"/>
  <c r="DW3"/>
  <c r="AM3"/>
  <c r="AU96"/>
  <c r="DI3"/>
  <c r="DO68"/>
  <c r="BC3"/>
  <c r="DO96"/>
  <c r="EM96"/>
  <c r="DO108"/>
  <c r="BY3"/>
  <c r="CE68"/>
  <c r="EA96"/>
  <c r="CL3"/>
  <c r="CE96"/>
  <c r="CQ20"/>
  <c r="CQ96"/>
  <c r="DZ3"/>
  <c r="DC96"/>
  <c r="BD3"/>
  <c r="BO3"/>
  <c r="AN3"/>
  <c r="BP3"/>
  <c r="CA3"/>
  <c r="CQ5"/>
  <c r="CS3"/>
  <c r="DA3"/>
  <c r="EM20"/>
  <c r="CZ3"/>
  <c r="AU108"/>
  <c r="BS20"/>
  <c r="DE3"/>
  <c r="DM3"/>
  <c r="EA68"/>
  <c r="EA108"/>
  <c r="BG96"/>
  <c r="CE20"/>
  <c r="CQ68"/>
  <c r="CQ108"/>
  <c r="DO20"/>
  <c r="AU68"/>
  <c r="BQ3"/>
  <c r="DC20"/>
  <c r="BG108"/>
  <c r="CE5"/>
  <c r="EH3"/>
  <c r="EM108"/>
  <c r="AU20"/>
  <c r="BA3"/>
  <c r="BG68"/>
  <c r="BS108"/>
  <c r="CN3"/>
  <c r="CX3"/>
  <c r="DC68"/>
  <c r="DC108"/>
  <c r="EI3"/>
  <c r="BG20"/>
  <c r="AQ3"/>
  <c r="BS96"/>
  <c r="EM68"/>
  <c r="AU5"/>
  <c r="AT3"/>
  <c r="BS68"/>
  <c r="BX3"/>
  <c r="CY3"/>
  <c r="EA20"/>
  <c r="EJ3"/>
  <c r="AO3"/>
  <c r="BZ3"/>
  <c r="DJ3"/>
  <c r="AZ3"/>
  <c r="CU3"/>
  <c r="DK3"/>
  <c r="EF3"/>
  <c r="BG60"/>
  <c r="BL3"/>
  <c r="DT3"/>
  <c r="CD3"/>
  <c r="DU3"/>
  <c r="BW3"/>
  <c r="CK3"/>
  <c r="DG3"/>
  <c r="EM60"/>
  <c r="BN3"/>
  <c r="BS60"/>
  <c r="EG3"/>
  <c r="AU60"/>
  <c r="CJ3"/>
  <c r="DF3"/>
  <c r="DV3"/>
  <c r="CE60"/>
  <c r="DS3"/>
  <c r="AP3"/>
  <c r="DN3"/>
  <c r="BJ3"/>
  <c r="BR3"/>
  <c r="CQ60"/>
  <c r="AU47"/>
  <c r="BE3"/>
  <c r="BK3"/>
  <c r="BS47"/>
  <c r="CO3"/>
  <c r="CT3"/>
  <c r="DB3"/>
  <c r="DH3"/>
  <c r="EK3"/>
  <c r="DO47"/>
  <c r="AR3"/>
  <c r="CB3"/>
  <c r="DC47"/>
  <c r="DX3"/>
  <c r="CE47"/>
  <c r="AS3"/>
  <c r="AX3"/>
  <c r="BF3"/>
  <c r="BM3"/>
  <c r="CC3"/>
  <c r="CP3"/>
  <c r="CV3"/>
  <c r="DQ3"/>
  <c r="DY3"/>
  <c r="ED3"/>
  <c r="EL3"/>
  <c r="EA47"/>
  <c r="AY3"/>
  <c r="BG47"/>
  <c r="CI3"/>
  <c r="CQ47"/>
  <c r="CW3"/>
  <c r="DL3"/>
  <c r="EE3"/>
  <c r="EM47"/>
  <c r="EM5"/>
  <c r="EC3"/>
  <c r="DR3"/>
  <c r="EA60"/>
  <c r="DO5"/>
  <c r="DO60"/>
  <c r="DC5"/>
  <c r="DC60"/>
  <c r="CG3"/>
  <c r="CH3"/>
  <c r="BU3"/>
  <c r="BV3"/>
  <c r="BS5"/>
  <c r="BI3"/>
  <c r="BG5"/>
  <c r="AW3"/>
  <c r="AK3"/>
  <c r="AL3"/>
  <c r="C31" i="31" l="1"/>
  <c r="C77" i="4"/>
  <c r="L62"/>
  <c r="L75"/>
  <c r="J76"/>
  <c r="J75"/>
  <c r="M84"/>
  <c r="J74"/>
  <c r="J78" s="1"/>
  <c r="G73"/>
  <c r="L81"/>
  <c r="C76"/>
  <c r="L60"/>
  <c r="M77"/>
  <c r="L61"/>
  <c r="L65"/>
  <c r="F73"/>
  <c r="C31" i="29"/>
  <c r="M83" i="4"/>
  <c r="L59"/>
  <c r="C85"/>
  <c r="C86" s="1"/>
  <c r="M76"/>
  <c r="F53"/>
  <c r="L63"/>
  <c r="J83"/>
  <c r="J86" s="1"/>
  <c r="L64"/>
  <c r="C31" i="33"/>
  <c r="L52" i="4"/>
  <c r="L56" s="1"/>
  <c r="I54"/>
  <c r="I56" s="1"/>
  <c r="M52"/>
  <c r="M56" s="1"/>
  <c r="F55"/>
  <c r="L76"/>
  <c r="L72"/>
  <c r="L77"/>
  <c r="L84"/>
  <c r="H73"/>
  <c r="H78" s="1"/>
  <c r="M65"/>
  <c r="E53"/>
  <c r="L85"/>
  <c r="K82"/>
  <c r="K86" s="1"/>
  <c r="E55"/>
  <c r="G65"/>
  <c r="G78" s="1"/>
  <c r="G55"/>
  <c r="E51"/>
  <c r="L74"/>
  <c r="M75"/>
  <c r="M66"/>
  <c r="G53"/>
  <c r="H52"/>
  <c r="H56" s="1"/>
  <c r="C31" i="32"/>
  <c r="I73" i="4"/>
  <c r="I78" s="1"/>
  <c r="E54"/>
  <c r="F51"/>
  <c r="G52"/>
  <c r="E52"/>
  <c r="D73"/>
  <c r="D78" s="1"/>
  <c r="D54"/>
  <c r="D56" s="1"/>
  <c r="C52"/>
  <c r="C56" s="1"/>
  <c r="C59"/>
  <c r="C74"/>
  <c r="C66"/>
  <c r="C65"/>
  <c r="C75"/>
  <c r="D86"/>
  <c r="B86"/>
  <c r="E86"/>
  <c r="I86"/>
  <c r="K56"/>
  <c r="M86"/>
  <c r="G86"/>
  <c r="K78"/>
  <c r="E78"/>
  <c r="F78"/>
  <c r="J56"/>
  <c r="H86"/>
  <c r="F86"/>
  <c r="I11" i="36"/>
  <c r="D36"/>
  <c r="D27"/>
  <c r="C9"/>
  <c r="I15" i="34"/>
  <c r="D12"/>
  <c r="C31"/>
  <c r="D15" i="36"/>
  <c r="I10"/>
  <c r="I5" i="35"/>
  <c r="D22"/>
  <c r="D37"/>
  <c r="B31" i="37"/>
  <c r="B39"/>
  <c r="D39" s="1"/>
  <c r="C39" i="35"/>
  <c r="D14" i="34"/>
  <c r="I14"/>
  <c r="D38" i="36"/>
  <c r="D13"/>
  <c r="D14"/>
  <c r="I14"/>
  <c r="D13" i="34"/>
  <c r="I6" i="35"/>
  <c r="D23"/>
  <c r="C31"/>
  <c r="D31" s="1"/>
  <c r="C9" i="37"/>
  <c r="D25" i="36"/>
  <c r="I3"/>
  <c r="B31"/>
  <c r="B39"/>
  <c r="I8" i="34"/>
  <c r="D19"/>
  <c r="I9" i="35"/>
  <c r="D24"/>
  <c r="C31" i="37"/>
  <c r="D18"/>
  <c r="I11"/>
  <c r="D16" i="34"/>
  <c r="I13"/>
  <c r="D16" i="36"/>
  <c r="I13"/>
  <c r="D12"/>
  <c r="C31"/>
  <c r="I15"/>
  <c r="D34"/>
  <c r="C39"/>
  <c r="B39" i="34"/>
  <c r="D19" i="36"/>
  <c r="I8"/>
  <c r="I2" i="37"/>
  <c r="I10" i="34"/>
  <c r="D15"/>
  <c r="C39"/>
  <c r="D34"/>
  <c r="D38"/>
  <c r="B31"/>
  <c r="D17" i="36"/>
  <c r="I12"/>
  <c r="D27" i="34"/>
  <c r="I2" i="33"/>
  <c r="D39"/>
  <c r="D37"/>
  <c r="D31"/>
  <c r="C9"/>
  <c r="D18"/>
  <c r="I7"/>
  <c r="D21"/>
  <c r="B31" i="32"/>
  <c r="D31" s="1"/>
  <c r="C9"/>
  <c r="C41" s="1"/>
  <c r="D35"/>
  <c r="I2"/>
  <c r="D39"/>
  <c r="D18" i="31"/>
  <c r="I11"/>
  <c r="B31"/>
  <c r="D31" s="1"/>
  <c r="B39"/>
  <c r="D39" s="1"/>
  <c r="I2"/>
  <c r="C9"/>
  <c r="C41" s="1"/>
  <c r="D18" i="30"/>
  <c r="I2"/>
  <c r="D39"/>
  <c r="C31"/>
  <c r="D31" s="1"/>
  <c r="D35"/>
  <c r="C9"/>
  <c r="D31" i="29"/>
  <c r="B39"/>
  <c r="D39" s="1"/>
  <c r="I2"/>
  <c r="C9"/>
  <c r="C41" s="1"/>
  <c r="I2" i="28"/>
  <c r="I9"/>
  <c r="D24"/>
  <c r="B39"/>
  <c r="D39" s="1"/>
  <c r="D18"/>
  <c r="I11"/>
  <c r="B31"/>
  <c r="C9"/>
  <c r="C31"/>
  <c r="D38" i="27"/>
  <c r="D18"/>
  <c r="D6"/>
  <c r="C9"/>
  <c r="I15"/>
  <c r="I8"/>
  <c r="B39"/>
  <c r="D39" s="1"/>
  <c r="B31"/>
  <c r="I2"/>
  <c r="D23"/>
  <c r="I6"/>
  <c r="D17"/>
  <c r="C31"/>
  <c r="BS3" i="9"/>
  <c r="DC3"/>
  <c r="DO3"/>
  <c r="EA3"/>
  <c r="BG3"/>
  <c r="EM3"/>
  <c r="CQ3"/>
  <c r="CE3"/>
  <c r="AU3"/>
  <c r="N77" i="4" l="1"/>
  <c r="N76"/>
  <c r="C41" i="34"/>
  <c r="G56" i="4"/>
  <c r="G88" s="1"/>
  <c r="N74"/>
  <c r="L86"/>
  <c r="F56"/>
  <c r="F88" s="1"/>
  <c r="L78"/>
  <c r="C78"/>
  <c r="C88" s="1"/>
  <c r="M78"/>
  <c r="M88" s="1"/>
  <c r="E56"/>
  <c r="E88" s="1"/>
  <c r="H88"/>
  <c r="N73"/>
  <c r="C41" i="33"/>
  <c r="N75" i="4"/>
  <c r="D88"/>
  <c r="J88"/>
  <c r="I88"/>
  <c r="K88"/>
  <c r="D31" i="37"/>
  <c r="D31" i="34"/>
  <c r="C41" i="28"/>
  <c r="I2" i="36"/>
  <c r="D39"/>
  <c r="I2" i="34"/>
  <c r="D39"/>
  <c r="D31" i="36"/>
  <c r="D39" i="35"/>
  <c r="I2"/>
  <c r="I16" i="37"/>
  <c r="G2" s="1"/>
  <c r="H2" s="1"/>
  <c r="C41" i="35"/>
  <c r="C41" i="37"/>
  <c r="C41" i="36"/>
  <c r="I16" i="33"/>
  <c r="I16" i="32"/>
  <c r="G2" s="1"/>
  <c r="H2" s="1"/>
  <c r="I16" i="31"/>
  <c r="G11" s="1"/>
  <c r="H11" s="1"/>
  <c r="I16" i="30"/>
  <c r="C41"/>
  <c r="I16" i="29"/>
  <c r="D31" i="28"/>
  <c r="I16"/>
  <c r="G11" s="1"/>
  <c r="H11" s="1"/>
  <c r="D31" i="27"/>
  <c r="I16"/>
  <c r="G2" s="1"/>
  <c r="H2" s="1"/>
  <c r="C41"/>
  <c r="G9" i="28" l="1"/>
  <c r="H9" s="1"/>
  <c r="G2" i="31"/>
  <c r="H2" s="1"/>
  <c r="G2" i="28"/>
  <c r="H2" s="1"/>
  <c r="L88" i="4"/>
  <c r="I16" i="36"/>
  <c r="G2" s="1"/>
  <c r="H2" s="1"/>
  <c r="I16" i="35"/>
  <c r="I16" i="34"/>
  <c r="G2" s="1"/>
  <c r="H2" s="1"/>
  <c r="G12" i="37"/>
  <c r="H12" s="1"/>
  <c r="G13"/>
  <c r="H13" s="1"/>
  <c r="G5"/>
  <c r="H5" s="1"/>
  <c r="G4"/>
  <c r="H4" s="1"/>
  <c r="G3"/>
  <c r="H3" s="1"/>
  <c r="G10"/>
  <c r="H10" s="1"/>
  <c r="G14"/>
  <c r="H14" s="1"/>
  <c r="G8"/>
  <c r="H8" s="1"/>
  <c r="G6"/>
  <c r="H6" s="1"/>
  <c r="G15"/>
  <c r="H15" s="1"/>
  <c r="G9"/>
  <c r="H9" s="1"/>
  <c r="G7"/>
  <c r="H7" s="1"/>
  <c r="G11"/>
  <c r="H11" s="1"/>
  <c r="G10" i="33"/>
  <c r="H10" s="1"/>
  <c r="G5"/>
  <c r="H5" s="1"/>
  <c r="G4"/>
  <c r="H4" s="1"/>
  <c r="G8"/>
  <c r="H8" s="1"/>
  <c r="G14"/>
  <c r="H14" s="1"/>
  <c r="G9"/>
  <c r="H9" s="1"/>
  <c r="G11"/>
  <c r="H11" s="1"/>
  <c r="G13"/>
  <c r="H13" s="1"/>
  <c r="G3"/>
  <c r="H3" s="1"/>
  <c r="G12"/>
  <c r="H12" s="1"/>
  <c r="G6"/>
  <c r="H6" s="1"/>
  <c r="G15"/>
  <c r="H15" s="1"/>
  <c r="G2"/>
  <c r="H2" s="1"/>
  <c r="G7"/>
  <c r="H7" s="1"/>
  <c r="G5" i="32"/>
  <c r="H5" s="1"/>
  <c r="G4"/>
  <c r="H4" s="1"/>
  <c r="G10"/>
  <c r="H10" s="1"/>
  <c r="G13"/>
  <c r="H13" s="1"/>
  <c r="G15"/>
  <c r="H15" s="1"/>
  <c r="G8"/>
  <c r="H8" s="1"/>
  <c r="G14"/>
  <c r="H14" s="1"/>
  <c r="G3"/>
  <c r="H3" s="1"/>
  <c r="G12"/>
  <c r="H12" s="1"/>
  <c r="G11"/>
  <c r="H11" s="1"/>
  <c r="G9"/>
  <c r="H9" s="1"/>
  <c r="G6"/>
  <c r="H6" s="1"/>
  <c r="G7"/>
  <c r="H7" s="1"/>
  <c r="G10" i="31"/>
  <c r="H10" s="1"/>
  <c r="G14"/>
  <c r="H14" s="1"/>
  <c r="G8"/>
  <c r="H8" s="1"/>
  <c r="G4"/>
  <c r="H4" s="1"/>
  <c r="G15"/>
  <c r="H15" s="1"/>
  <c r="G5"/>
  <c r="H5" s="1"/>
  <c r="G6"/>
  <c r="H6" s="1"/>
  <c r="G13"/>
  <c r="H13" s="1"/>
  <c r="G7"/>
  <c r="H7" s="1"/>
  <c r="G3"/>
  <c r="H3" s="1"/>
  <c r="G9"/>
  <c r="H9" s="1"/>
  <c r="G12"/>
  <c r="H12" s="1"/>
  <c r="G10" i="30"/>
  <c r="H10" s="1"/>
  <c r="G8"/>
  <c r="H8" s="1"/>
  <c r="G4"/>
  <c r="H4" s="1"/>
  <c r="G12"/>
  <c r="H12" s="1"/>
  <c r="G15"/>
  <c r="H15" s="1"/>
  <c r="G3"/>
  <c r="H3" s="1"/>
  <c r="G13"/>
  <c r="H13" s="1"/>
  <c r="G5"/>
  <c r="H5" s="1"/>
  <c r="G14"/>
  <c r="H14" s="1"/>
  <c r="G6"/>
  <c r="H6" s="1"/>
  <c r="G11"/>
  <c r="H11" s="1"/>
  <c r="G7"/>
  <c r="H7" s="1"/>
  <c r="G9"/>
  <c r="H9" s="1"/>
  <c r="G2"/>
  <c r="H2" s="1"/>
  <c r="G5" i="29"/>
  <c r="H5" s="1"/>
  <c r="G13"/>
  <c r="H13" s="1"/>
  <c r="G8"/>
  <c r="H8" s="1"/>
  <c r="G4"/>
  <c r="H4" s="1"/>
  <c r="G12"/>
  <c r="H12" s="1"/>
  <c r="G3"/>
  <c r="H3" s="1"/>
  <c r="G10"/>
  <c r="H10" s="1"/>
  <c r="G15"/>
  <c r="H15" s="1"/>
  <c r="G14"/>
  <c r="H14" s="1"/>
  <c r="G7"/>
  <c r="H7" s="1"/>
  <c r="G9"/>
  <c r="H9" s="1"/>
  <c r="G6"/>
  <c r="H6" s="1"/>
  <c r="G11"/>
  <c r="H11" s="1"/>
  <c r="G2"/>
  <c r="H2" s="1"/>
  <c r="G13" i="28"/>
  <c r="H13" s="1"/>
  <c r="G4"/>
  <c r="H4" s="1"/>
  <c r="G5"/>
  <c r="H5" s="1"/>
  <c r="G14"/>
  <c r="H14" s="1"/>
  <c r="G10"/>
  <c r="H10" s="1"/>
  <c r="G8"/>
  <c r="H8" s="1"/>
  <c r="G15"/>
  <c r="H15" s="1"/>
  <c r="G6"/>
  <c r="H6" s="1"/>
  <c r="G3"/>
  <c r="H3" s="1"/>
  <c r="G12"/>
  <c r="H12" s="1"/>
  <c r="G7"/>
  <c r="H7" s="1"/>
  <c r="G15" i="27"/>
  <c r="H15" s="1"/>
  <c r="G13"/>
  <c r="H13" s="1"/>
  <c r="G8"/>
  <c r="H8" s="1"/>
  <c r="G10"/>
  <c r="H10" s="1"/>
  <c r="G5"/>
  <c r="H5" s="1"/>
  <c r="G12"/>
  <c r="H12" s="1"/>
  <c r="G14"/>
  <c r="H14" s="1"/>
  <c r="G9"/>
  <c r="H9" s="1"/>
  <c r="G3"/>
  <c r="H3" s="1"/>
  <c r="G4"/>
  <c r="H4" s="1"/>
  <c r="G11"/>
  <c r="H11" s="1"/>
  <c r="G7"/>
  <c r="H7" s="1"/>
  <c r="G6"/>
  <c r="H6" s="1"/>
  <c r="G6" i="34" l="1"/>
  <c r="H6" s="1"/>
  <c r="G7"/>
  <c r="H7" s="1"/>
  <c r="G5"/>
  <c r="H5" s="1"/>
  <c r="G11"/>
  <c r="H11" s="1"/>
  <c r="G9"/>
  <c r="H9" s="1"/>
  <c r="G4"/>
  <c r="H4" s="1"/>
  <c r="G3"/>
  <c r="H3" s="1"/>
  <c r="G12"/>
  <c r="H12" s="1"/>
  <c r="G10"/>
  <c r="H10" s="1"/>
  <c r="G14"/>
  <c r="H14" s="1"/>
  <c r="G15"/>
  <c r="H15" s="1"/>
  <c r="G8"/>
  <c r="H8" s="1"/>
  <c r="G13"/>
  <c r="H13" s="1"/>
  <c r="G12" i="35"/>
  <c r="H12" s="1"/>
  <c r="G14"/>
  <c r="H14" s="1"/>
  <c r="G13"/>
  <c r="H13" s="1"/>
  <c r="G3"/>
  <c r="H3" s="1"/>
  <c r="G8"/>
  <c r="H8" s="1"/>
  <c r="G10"/>
  <c r="H10" s="1"/>
  <c r="G15"/>
  <c r="H15" s="1"/>
  <c r="G7"/>
  <c r="H7" s="1"/>
  <c r="G4"/>
  <c r="H4" s="1"/>
  <c r="G11"/>
  <c r="H11" s="1"/>
  <c r="G9"/>
  <c r="H9" s="1"/>
  <c r="G6"/>
  <c r="H6" s="1"/>
  <c r="G5"/>
  <c r="H5" s="1"/>
  <c r="G2"/>
  <c r="H2" s="1"/>
  <c r="G7" i="36"/>
  <c r="H7" s="1"/>
  <c r="G9"/>
  <c r="H9" s="1"/>
  <c r="G11"/>
  <c r="H11" s="1"/>
  <c r="G5"/>
  <c r="H5" s="1"/>
  <c r="G6"/>
  <c r="H6" s="1"/>
  <c r="G4"/>
  <c r="H4" s="1"/>
  <c r="G10"/>
  <c r="H10" s="1"/>
  <c r="G3"/>
  <c r="H3" s="1"/>
  <c r="G14"/>
  <c r="H14" s="1"/>
  <c r="G12"/>
  <c r="H12" s="1"/>
  <c r="G8"/>
  <c r="H8" s="1"/>
  <c r="G13"/>
  <c r="H13" s="1"/>
  <c r="G15"/>
  <c r="H15" s="1"/>
  <c r="W65" i="9" l="1"/>
  <c r="K65"/>
  <c r="K11"/>
  <c r="K38"/>
  <c r="K25"/>
  <c r="N11" i="4" l="1"/>
  <c r="E2" i="5" l="1"/>
  <c r="H2"/>
  <c r="G5"/>
  <c r="G6"/>
  <c r="G19"/>
  <c r="G20"/>
  <c r="G21"/>
  <c r="G26"/>
  <c r="G4"/>
  <c r="E27"/>
  <c r="F26"/>
  <c r="F27" s="1"/>
  <c r="F19"/>
  <c r="F20"/>
  <c r="E22"/>
  <c r="F21"/>
  <c r="C22"/>
  <c r="D21"/>
  <c r="H21" l="1"/>
  <c r="G22"/>
  <c r="D7" i="4"/>
  <c r="B4" i="28" s="1"/>
  <c r="D4" s="1"/>
  <c r="L7" i="4"/>
  <c r="B4" i="36" s="1"/>
  <c r="D4" s="1"/>
  <c r="F7" i="4"/>
  <c r="B4" i="30" s="1"/>
  <c r="D4" s="1"/>
  <c r="G7" i="4"/>
  <c r="B4" i="31" s="1"/>
  <c r="D4" s="1"/>
  <c r="K7" i="4"/>
  <c r="B4" i="35" s="1"/>
  <c r="D4" s="1"/>
  <c r="E7" i="4"/>
  <c r="B4" i="29" s="1"/>
  <c r="D4" s="1"/>
  <c r="M7" i="4"/>
  <c r="B4" i="37" s="1"/>
  <c r="D4" s="1"/>
  <c r="C7" i="4"/>
  <c r="B4" i="27" s="1"/>
  <c r="D4" s="1"/>
  <c r="I7" i="4"/>
  <c r="B4" i="33" s="1"/>
  <c r="D4" s="1"/>
  <c r="H7" i="4"/>
  <c r="B4" i="32" s="1"/>
  <c r="D4" s="1"/>
  <c r="J7" i="4"/>
  <c r="B4" i="34" s="1"/>
  <c r="D4" s="1"/>
  <c r="F22" i="5"/>
  <c r="C16" i="6"/>
  <c r="B63" i="4" s="1"/>
  <c r="K79" i="9" l="1"/>
  <c r="K28"/>
  <c r="K84"/>
  <c r="K85"/>
  <c r="N4" i="4" l="1"/>
  <c r="N3"/>
  <c r="B7"/>
  <c r="B4" i="6" s="1"/>
  <c r="F8" i="11" l="1"/>
  <c r="C5"/>
  <c r="G8" s="1"/>
  <c r="I8" s="1"/>
  <c r="J8" l="1"/>
  <c r="L8"/>
  <c r="F9"/>
  <c r="G9" s="1"/>
  <c r="K8" l="1"/>
  <c r="D9"/>
  <c r="H9" s="1"/>
  <c r="I9" s="1"/>
  <c r="J9" l="1"/>
  <c r="F10"/>
  <c r="L9"/>
  <c r="D10" s="1"/>
  <c r="H10" s="1"/>
  <c r="G10" l="1"/>
  <c r="K9"/>
  <c r="I10" l="1"/>
  <c r="J10" l="1"/>
  <c r="F11"/>
  <c r="L10"/>
  <c r="D11" s="1"/>
  <c r="H11" s="1"/>
  <c r="G11" l="1"/>
  <c r="K10"/>
  <c r="I11" l="1"/>
  <c r="J11" l="1"/>
  <c r="F12"/>
  <c r="L11"/>
  <c r="D12" s="1"/>
  <c r="H12" s="1"/>
  <c r="G12" l="1"/>
  <c r="K11"/>
  <c r="I12" l="1"/>
  <c r="J12" l="1"/>
  <c r="F13"/>
  <c r="L12"/>
  <c r="D13" s="1"/>
  <c r="H13" s="1"/>
  <c r="G13" l="1"/>
  <c r="K12"/>
  <c r="I13" l="1"/>
  <c r="J13" l="1"/>
  <c r="F14"/>
  <c r="L13"/>
  <c r="D14" s="1"/>
  <c r="H14" s="1"/>
  <c r="G14" l="1"/>
  <c r="K13"/>
  <c r="I14" l="1"/>
  <c r="J14" l="1"/>
  <c r="L14"/>
  <c r="D15" s="1"/>
  <c r="H15" s="1"/>
  <c r="F15"/>
  <c r="G15" s="1"/>
  <c r="K14" l="1"/>
  <c r="C17" i="6"/>
  <c r="B64" i="4" s="1"/>
  <c r="C18" i="6" l="1"/>
  <c r="I11" l="1"/>
  <c r="B65" i="4"/>
  <c r="AB4" i="8"/>
  <c r="AB5"/>
  <c r="AB6"/>
  <c r="AB8"/>
  <c r="AB9"/>
  <c r="AB10"/>
  <c r="AB11"/>
  <c r="AB16"/>
  <c r="AB17"/>
  <c r="AB18"/>
  <c r="AB19"/>
  <c r="AB20"/>
  <c r="AB22"/>
  <c r="AB3"/>
  <c r="M7"/>
  <c r="N7"/>
  <c r="N13" s="1"/>
  <c r="O7"/>
  <c r="P7"/>
  <c r="Q7"/>
  <c r="R7"/>
  <c r="S7"/>
  <c r="T7"/>
  <c r="U7"/>
  <c r="V7"/>
  <c r="V13" s="1"/>
  <c r="W7"/>
  <c r="X7"/>
  <c r="Y7"/>
  <c r="Z7"/>
  <c r="AA7"/>
  <c r="M12"/>
  <c r="N12"/>
  <c r="O12"/>
  <c r="P12"/>
  <c r="Q12"/>
  <c r="R12"/>
  <c r="S12"/>
  <c r="T12"/>
  <c r="U12"/>
  <c r="V12"/>
  <c r="W12"/>
  <c r="X12"/>
  <c r="Y12"/>
  <c r="Z12"/>
  <c r="AA12"/>
  <c r="M21"/>
  <c r="N21"/>
  <c r="N24" s="1"/>
  <c r="O21"/>
  <c r="P21"/>
  <c r="Q21"/>
  <c r="R21"/>
  <c r="S21"/>
  <c r="T21"/>
  <c r="U21"/>
  <c r="V21"/>
  <c r="V24" s="1"/>
  <c r="W21"/>
  <c r="X21"/>
  <c r="Y21"/>
  <c r="Z21"/>
  <c r="AA21"/>
  <c r="M23"/>
  <c r="N23"/>
  <c r="O23"/>
  <c r="P23"/>
  <c r="Q23"/>
  <c r="R23"/>
  <c r="S23"/>
  <c r="T23"/>
  <c r="U23"/>
  <c r="V23"/>
  <c r="W23"/>
  <c r="X23"/>
  <c r="Y23"/>
  <c r="Z23"/>
  <c r="AA23"/>
  <c r="C14" i="6"/>
  <c r="B61" i="4" s="1"/>
  <c r="U13" i="8" l="1"/>
  <c r="M13"/>
  <c r="X13"/>
  <c r="P13"/>
  <c r="AA13"/>
  <c r="S13"/>
  <c r="Z24"/>
  <c r="R24"/>
  <c r="Y24"/>
  <c r="Q24"/>
  <c r="Y13"/>
  <c r="Q13"/>
  <c r="W24"/>
  <c r="O24"/>
  <c r="U24"/>
  <c r="M24"/>
  <c r="T24"/>
  <c r="W13"/>
  <c r="O13"/>
  <c r="X24"/>
  <c r="Z13"/>
  <c r="AA24"/>
  <c r="S24"/>
  <c r="P24"/>
  <c r="R13"/>
  <c r="T13"/>
  <c r="C23"/>
  <c r="D23"/>
  <c r="E23"/>
  <c r="F23"/>
  <c r="G23"/>
  <c r="H23"/>
  <c r="I23"/>
  <c r="J23"/>
  <c r="K23"/>
  <c r="L23"/>
  <c r="C21"/>
  <c r="D21"/>
  <c r="E21"/>
  <c r="F21"/>
  <c r="G21"/>
  <c r="H21"/>
  <c r="I21"/>
  <c r="J21"/>
  <c r="K21"/>
  <c r="L21"/>
  <c r="C12"/>
  <c r="D12"/>
  <c r="E12"/>
  <c r="F12"/>
  <c r="G12"/>
  <c r="H12"/>
  <c r="I12"/>
  <c r="J12"/>
  <c r="K12"/>
  <c r="L12"/>
  <c r="C7"/>
  <c r="D7"/>
  <c r="E7"/>
  <c r="F7"/>
  <c r="G7"/>
  <c r="H7"/>
  <c r="I7"/>
  <c r="J7"/>
  <c r="K7"/>
  <c r="L7"/>
  <c r="L24" l="1"/>
  <c r="D24"/>
  <c r="L13"/>
  <c r="D13"/>
  <c r="F13"/>
  <c r="H24"/>
  <c r="K13"/>
  <c r="G24"/>
  <c r="F24"/>
  <c r="E24"/>
  <c r="I24"/>
  <c r="E13"/>
  <c r="J24"/>
  <c r="H13"/>
  <c r="I13"/>
  <c r="K24"/>
  <c r="C24"/>
  <c r="C13"/>
  <c r="G13"/>
  <c r="J13"/>
  <c r="B13" i="6"/>
  <c r="B14"/>
  <c r="N16" i="4"/>
  <c r="D14" i="6" l="1"/>
  <c r="D13"/>
  <c r="N60" i="4" s="1"/>
  <c r="AI119" i="9" l="1"/>
  <c r="AI118"/>
  <c r="AI117"/>
  <c r="AI116"/>
  <c r="AI115"/>
  <c r="AI114"/>
  <c r="AI113"/>
  <c r="AI112"/>
  <c r="AI111"/>
  <c r="AI110"/>
  <c r="AI109"/>
  <c r="AH108"/>
  <c r="AG108"/>
  <c r="AF108"/>
  <c r="AE108"/>
  <c r="AD108"/>
  <c r="AC108"/>
  <c r="AB108"/>
  <c r="AA108"/>
  <c r="Z108"/>
  <c r="Y108"/>
  <c r="AI105"/>
  <c r="AI104"/>
  <c r="AI103"/>
  <c r="AI102"/>
  <c r="AI101"/>
  <c r="AI100"/>
  <c r="AI99"/>
  <c r="AI98"/>
  <c r="AI97"/>
  <c r="AH96"/>
  <c r="AG96"/>
  <c r="AF96"/>
  <c r="AE96"/>
  <c r="AD96"/>
  <c r="AC96"/>
  <c r="AB96"/>
  <c r="AA96"/>
  <c r="Z96"/>
  <c r="Y96"/>
  <c r="AI94"/>
  <c r="AI93"/>
  <c r="AI92"/>
  <c r="AI91"/>
  <c r="AI90"/>
  <c r="AI89"/>
  <c r="AI88"/>
  <c r="AI87"/>
  <c r="AI86"/>
  <c r="AI73"/>
  <c r="AI72"/>
  <c r="AI71"/>
  <c r="AI70"/>
  <c r="AI69"/>
  <c r="AH68"/>
  <c r="AG68"/>
  <c r="AF68"/>
  <c r="AE68"/>
  <c r="AD68"/>
  <c r="AC68"/>
  <c r="AB68"/>
  <c r="AA68"/>
  <c r="Z68"/>
  <c r="Y68"/>
  <c r="AI63"/>
  <c r="AI62"/>
  <c r="AI61"/>
  <c r="AH60"/>
  <c r="AG60"/>
  <c r="AF60"/>
  <c r="AE60"/>
  <c r="AD60"/>
  <c r="AC60"/>
  <c r="AB60"/>
  <c r="AA60"/>
  <c r="Z60"/>
  <c r="Y60"/>
  <c r="AI58"/>
  <c r="AI57"/>
  <c r="AI56"/>
  <c r="AI55"/>
  <c r="AI54"/>
  <c r="AI53"/>
  <c r="AI52"/>
  <c r="AI51"/>
  <c r="AI50"/>
  <c r="AI49"/>
  <c r="AI48"/>
  <c r="AH47"/>
  <c r="AG47"/>
  <c r="AF47"/>
  <c r="AE47"/>
  <c r="AD47"/>
  <c r="AC47"/>
  <c r="AB47"/>
  <c r="AA47"/>
  <c r="Z47"/>
  <c r="Y47"/>
  <c r="AI45"/>
  <c r="AI44"/>
  <c r="AI43"/>
  <c r="AI42"/>
  <c r="AI24"/>
  <c r="AI23"/>
  <c r="AI22"/>
  <c r="AI21"/>
  <c r="AH20"/>
  <c r="AG20"/>
  <c r="AF20"/>
  <c r="AE20"/>
  <c r="AD20"/>
  <c r="AC20"/>
  <c r="AB20"/>
  <c r="AA20"/>
  <c r="Z20"/>
  <c r="Y20"/>
  <c r="AI18"/>
  <c r="AI17"/>
  <c r="AI16"/>
  <c r="AI15"/>
  <c r="AI14"/>
  <c r="AI13"/>
  <c r="AI10"/>
  <c r="AI9"/>
  <c r="AI8"/>
  <c r="AI7"/>
  <c r="AI6"/>
  <c r="AH5"/>
  <c r="AG5"/>
  <c r="AF5"/>
  <c r="AE5"/>
  <c r="AD5"/>
  <c r="AC5"/>
  <c r="AB5"/>
  <c r="AA5"/>
  <c r="Z5"/>
  <c r="Y5"/>
  <c r="AI4"/>
  <c r="U108"/>
  <c r="T108"/>
  <c r="S108"/>
  <c r="R108"/>
  <c r="Q108"/>
  <c r="P108"/>
  <c r="O108"/>
  <c r="U96"/>
  <c r="T96"/>
  <c r="S96"/>
  <c r="R96"/>
  <c r="Q96"/>
  <c r="P96"/>
  <c r="O96"/>
  <c r="U68"/>
  <c r="T68"/>
  <c r="S68"/>
  <c r="R68"/>
  <c r="Q68"/>
  <c r="P68"/>
  <c r="O68"/>
  <c r="U60"/>
  <c r="T60"/>
  <c r="S60"/>
  <c r="R60"/>
  <c r="Q60"/>
  <c r="P60"/>
  <c r="O60"/>
  <c r="U47"/>
  <c r="T47"/>
  <c r="S47"/>
  <c r="R47"/>
  <c r="Q47"/>
  <c r="P47"/>
  <c r="O47"/>
  <c r="U20"/>
  <c r="T20"/>
  <c r="S20"/>
  <c r="R20"/>
  <c r="Q20"/>
  <c r="P20"/>
  <c r="O20"/>
  <c r="U5"/>
  <c r="T5"/>
  <c r="S5"/>
  <c r="R5"/>
  <c r="Q5"/>
  <c r="P5"/>
  <c r="O5"/>
  <c r="J108"/>
  <c r="I108"/>
  <c r="H108"/>
  <c r="G108"/>
  <c r="F108"/>
  <c r="E108"/>
  <c r="J96"/>
  <c r="I96"/>
  <c r="H96"/>
  <c r="G96"/>
  <c r="F96"/>
  <c r="E96"/>
  <c r="J68"/>
  <c r="I68"/>
  <c r="H68"/>
  <c r="G68"/>
  <c r="F68"/>
  <c r="E68"/>
  <c r="J60"/>
  <c r="I60"/>
  <c r="H60"/>
  <c r="G60"/>
  <c r="F60"/>
  <c r="E60"/>
  <c r="J47"/>
  <c r="I47"/>
  <c r="H47"/>
  <c r="G47"/>
  <c r="F47"/>
  <c r="E47"/>
  <c r="J20"/>
  <c r="I20"/>
  <c r="H20"/>
  <c r="G20"/>
  <c r="F20"/>
  <c r="E20"/>
  <c r="J5"/>
  <c r="I5"/>
  <c r="H5"/>
  <c r="G5"/>
  <c r="F5"/>
  <c r="E5"/>
  <c r="K72"/>
  <c r="D60"/>
  <c r="K57"/>
  <c r="K77"/>
  <c r="K78"/>
  <c r="K61"/>
  <c r="W119"/>
  <c r="W118"/>
  <c r="W117"/>
  <c r="W116"/>
  <c r="W115"/>
  <c r="W114"/>
  <c r="W113"/>
  <c r="W112"/>
  <c r="W111"/>
  <c r="W110"/>
  <c r="W109"/>
  <c r="V108"/>
  <c r="N108"/>
  <c r="M108"/>
  <c r="W105"/>
  <c r="W104"/>
  <c r="W103"/>
  <c r="W102"/>
  <c r="W101"/>
  <c r="W100"/>
  <c r="W99"/>
  <c r="W98"/>
  <c r="W97"/>
  <c r="V96"/>
  <c r="N96"/>
  <c r="M96"/>
  <c r="W94"/>
  <c r="W93"/>
  <c r="W92"/>
  <c r="W91"/>
  <c r="W90"/>
  <c r="W89"/>
  <c r="W88"/>
  <c r="W87"/>
  <c r="W86"/>
  <c r="W71"/>
  <c r="W70"/>
  <c r="W69"/>
  <c r="V68"/>
  <c r="N68"/>
  <c r="M68"/>
  <c r="W66"/>
  <c r="W64"/>
  <c r="W63"/>
  <c r="W62"/>
  <c r="W61"/>
  <c r="V60"/>
  <c r="N60"/>
  <c r="M60"/>
  <c r="W58"/>
  <c r="W57"/>
  <c r="W56"/>
  <c r="W55"/>
  <c r="W54"/>
  <c r="W53"/>
  <c r="W52"/>
  <c r="W51"/>
  <c r="W50"/>
  <c r="W49"/>
  <c r="W48"/>
  <c r="V47"/>
  <c r="N47"/>
  <c r="M47"/>
  <c r="W45"/>
  <c r="W44"/>
  <c r="W43"/>
  <c r="W42"/>
  <c r="W41"/>
  <c r="W24"/>
  <c r="W23"/>
  <c r="W22"/>
  <c r="W21"/>
  <c r="V20"/>
  <c r="N20"/>
  <c r="M20"/>
  <c r="W18"/>
  <c r="W17"/>
  <c r="W16"/>
  <c r="W15"/>
  <c r="W14"/>
  <c r="W13"/>
  <c r="W10"/>
  <c r="W9"/>
  <c r="W8"/>
  <c r="W7"/>
  <c r="W6"/>
  <c r="V5"/>
  <c r="N5"/>
  <c r="M5"/>
  <c r="W4"/>
  <c r="K4"/>
  <c r="K6"/>
  <c r="K7"/>
  <c r="K8"/>
  <c r="K9"/>
  <c r="K10"/>
  <c r="K12"/>
  <c r="K13"/>
  <c r="K14"/>
  <c r="K15"/>
  <c r="K16"/>
  <c r="K17"/>
  <c r="K18"/>
  <c r="K21"/>
  <c r="K22"/>
  <c r="K23"/>
  <c r="K24"/>
  <c r="K26"/>
  <c r="K27"/>
  <c r="K29"/>
  <c r="K30"/>
  <c r="K31"/>
  <c r="K32"/>
  <c r="K33"/>
  <c r="K34"/>
  <c r="K35"/>
  <c r="K36"/>
  <c r="K37"/>
  <c r="K39"/>
  <c r="K40"/>
  <c r="K41"/>
  <c r="K42"/>
  <c r="K43"/>
  <c r="K44"/>
  <c r="K45"/>
  <c r="K48"/>
  <c r="K49"/>
  <c r="K50"/>
  <c r="K51"/>
  <c r="K52"/>
  <c r="K53"/>
  <c r="K54"/>
  <c r="K55"/>
  <c r="K56"/>
  <c r="K58"/>
  <c r="K62"/>
  <c r="K63"/>
  <c r="K64"/>
  <c r="K69"/>
  <c r="K70"/>
  <c r="K71"/>
  <c r="K73"/>
  <c r="K75"/>
  <c r="K76"/>
  <c r="K80"/>
  <c r="K81"/>
  <c r="K82"/>
  <c r="K83"/>
  <c r="K86"/>
  <c r="K87"/>
  <c r="K88"/>
  <c r="K89"/>
  <c r="K90"/>
  <c r="K91"/>
  <c r="K92"/>
  <c r="K93"/>
  <c r="K94"/>
  <c r="K97"/>
  <c r="K98"/>
  <c r="K99"/>
  <c r="K100"/>
  <c r="K101"/>
  <c r="K102"/>
  <c r="K103"/>
  <c r="K104"/>
  <c r="K105"/>
  <c r="K109"/>
  <c r="K110"/>
  <c r="K111"/>
  <c r="K112"/>
  <c r="K113"/>
  <c r="K114"/>
  <c r="K115"/>
  <c r="K116"/>
  <c r="K117"/>
  <c r="K118"/>
  <c r="K119"/>
  <c r="D108"/>
  <c r="D96"/>
  <c r="D20"/>
  <c r="D5"/>
  <c r="C108"/>
  <c r="C96"/>
  <c r="C47"/>
  <c r="C20"/>
  <c r="C5"/>
  <c r="C60" l="1"/>
  <c r="K60" s="1"/>
  <c r="AA3"/>
  <c r="AC3"/>
  <c r="T3"/>
  <c r="AI96"/>
  <c r="P3"/>
  <c r="AB3"/>
  <c r="O3"/>
  <c r="H3"/>
  <c r="R3"/>
  <c r="W5"/>
  <c r="N3"/>
  <c r="I3"/>
  <c r="J3"/>
  <c r="W47"/>
  <c r="Q3"/>
  <c r="AE3"/>
  <c r="AI20"/>
  <c r="AG3"/>
  <c r="E3"/>
  <c r="AF3"/>
  <c r="AI47"/>
  <c r="S3"/>
  <c r="Z3"/>
  <c r="AD3"/>
  <c r="F3"/>
  <c r="U3"/>
  <c r="W60"/>
  <c r="AI68"/>
  <c r="AI108"/>
  <c r="AH3"/>
  <c r="G3"/>
  <c r="AI60"/>
  <c r="AI5"/>
  <c r="Y3"/>
  <c r="W108"/>
  <c r="W68"/>
  <c r="W96"/>
  <c r="K96"/>
  <c r="K108"/>
  <c r="K5"/>
  <c r="K20"/>
  <c r="K66"/>
  <c r="D47"/>
  <c r="K47" s="1"/>
  <c r="D68"/>
  <c r="C68"/>
  <c r="K74"/>
  <c r="W20"/>
  <c r="M3"/>
  <c r="V3"/>
  <c r="K68" l="1"/>
  <c r="AI3"/>
  <c r="C3"/>
  <c r="D3"/>
  <c r="W3"/>
  <c r="K3" l="1"/>
  <c r="B12" i="8"/>
  <c r="AB12" s="1"/>
  <c r="B7"/>
  <c r="AB7" s="1"/>
  <c r="B23"/>
  <c r="AB23" s="1"/>
  <c r="B21"/>
  <c r="AB21" s="1"/>
  <c r="B24" l="1"/>
  <c r="AB24" s="1"/>
  <c r="B13"/>
  <c r="AB13" s="1"/>
  <c r="N40" i="4"/>
  <c r="B37" i="6" l="1"/>
  <c r="B38"/>
  <c r="B36"/>
  <c r="B34"/>
  <c r="B30"/>
  <c r="B25"/>
  <c r="I9"/>
  <c r="B24"/>
  <c r="I6"/>
  <c r="B23"/>
  <c r="B22"/>
  <c r="I7"/>
  <c r="B21"/>
  <c r="B20"/>
  <c r="B19"/>
  <c r="B18"/>
  <c r="B17"/>
  <c r="I10"/>
  <c r="B15"/>
  <c r="I14"/>
  <c r="I15"/>
  <c r="B12"/>
  <c r="B8"/>
  <c r="B6"/>
  <c r="L34" i="4"/>
  <c r="I34"/>
  <c r="G34"/>
  <c r="D34"/>
  <c r="E34"/>
  <c r="F34"/>
  <c r="H34"/>
  <c r="J34"/>
  <c r="K34"/>
  <c r="M34"/>
  <c r="C34"/>
  <c r="B34"/>
  <c r="N39"/>
  <c r="N41"/>
  <c r="N37"/>
  <c r="N17"/>
  <c r="N18"/>
  <c r="N20"/>
  <c r="N21"/>
  <c r="N22"/>
  <c r="N23"/>
  <c r="N24"/>
  <c r="N25"/>
  <c r="N26"/>
  <c r="N27"/>
  <c r="N28"/>
  <c r="N33"/>
  <c r="N15"/>
  <c r="N9"/>
  <c r="F7" i="5"/>
  <c r="H7" s="1"/>
  <c r="F6"/>
  <c r="F5"/>
  <c r="F4"/>
  <c r="F8"/>
  <c r="C27"/>
  <c r="D26"/>
  <c r="D20"/>
  <c r="H20" s="1"/>
  <c r="D19"/>
  <c r="H19" s="1"/>
  <c r="G7"/>
  <c r="D6"/>
  <c r="H6" s="1"/>
  <c r="D5"/>
  <c r="H5" s="1"/>
  <c r="D4"/>
  <c r="C2"/>
  <c r="B6" i="4" s="1"/>
  <c r="B3" i="6" s="1"/>
  <c r="D8" i="5" l="1"/>
  <c r="G2"/>
  <c r="D27"/>
  <c r="H27" s="1"/>
  <c r="H26"/>
  <c r="B7" i="32"/>
  <c r="D7" s="1"/>
  <c r="G27" i="5"/>
  <c r="H4"/>
  <c r="D22"/>
  <c r="H22" s="1"/>
  <c r="D3" i="6"/>
  <c r="E6" i="4"/>
  <c r="B3" i="29" s="1"/>
  <c r="B7" i="34"/>
  <c r="D7" s="1"/>
  <c r="D6" i="4"/>
  <c r="B3" i="28" s="1"/>
  <c r="B7" i="27"/>
  <c r="D7" s="1"/>
  <c r="C6" i="4"/>
  <c r="B3" i="27" s="1"/>
  <c r="M6" i="4"/>
  <c r="B3" i="37" s="1"/>
  <c r="B7" i="36"/>
  <c r="D7" s="1"/>
  <c r="B7" i="35"/>
  <c r="D7" s="1"/>
  <c r="K6" i="4"/>
  <c r="B3" i="35" s="1"/>
  <c r="B7" i="33"/>
  <c r="D7" s="1"/>
  <c r="B7" i="30"/>
  <c r="D7" s="1"/>
  <c r="H6" i="4"/>
  <c r="B3" i="32" s="1"/>
  <c r="L6" i="4"/>
  <c r="B3" i="36" s="1"/>
  <c r="B7" i="31"/>
  <c r="D7" s="1"/>
  <c r="J6" i="4"/>
  <c r="B3" i="34" s="1"/>
  <c r="B7" i="29"/>
  <c r="D7" s="1"/>
  <c r="G6" i="4"/>
  <c r="B3" i="31" s="1"/>
  <c r="I6" i="4"/>
  <c r="B3" i="33" s="1"/>
  <c r="B7" i="37"/>
  <c r="D7" s="1"/>
  <c r="B7" i="28"/>
  <c r="D7" s="1"/>
  <c r="F6" i="4"/>
  <c r="B3" i="30" s="1"/>
  <c r="D37" i="6"/>
  <c r="B16"/>
  <c r="D16" s="1"/>
  <c r="N63" i="4" s="1"/>
  <c r="N7"/>
  <c r="D8" i="6"/>
  <c r="D4"/>
  <c r="D12"/>
  <c r="D18"/>
  <c r="N65" i="4" s="1"/>
  <c r="I5" i="6"/>
  <c r="D24"/>
  <c r="N71" i="4" s="1"/>
  <c r="I3" i="6"/>
  <c r="D20"/>
  <c r="I4"/>
  <c r="D36"/>
  <c r="N83" i="4" s="1"/>
  <c r="D38" i="6"/>
  <c r="D19"/>
  <c r="D25"/>
  <c r="N72" i="4" s="1"/>
  <c r="D6" i="6"/>
  <c r="D22"/>
  <c r="N69" i="4" s="1"/>
  <c r="D17" i="6"/>
  <c r="N64" i="4" s="1"/>
  <c r="D30" i="6"/>
  <c r="D34"/>
  <c r="C9"/>
  <c r="I8"/>
  <c r="I13"/>
  <c r="D21"/>
  <c r="N68" i="4" s="1"/>
  <c r="C39" i="6"/>
  <c r="I12"/>
  <c r="D15"/>
  <c r="D23"/>
  <c r="C31"/>
  <c r="N34" i="4"/>
  <c r="N19"/>
  <c r="D3" i="30" l="1"/>
  <c r="D3" i="36"/>
  <c r="D3" i="27"/>
  <c r="D3" i="32"/>
  <c r="D3" i="34"/>
  <c r="D3" i="37"/>
  <c r="D3" i="33"/>
  <c r="D3" i="28"/>
  <c r="D3" i="31"/>
  <c r="D3" i="35"/>
  <c r="D3" i="29"/>
  <c r="N67" i="4"/>
  <c r="N70"/>
  <c r="N62"/>
  <c r="N66"/>
  <c r="N50"/>
  <c r="F1" i="11"/>
  <c r="C9" i="5"/>
  <c r="G8"/>
  <c r="B35" i="6"/>
  <c r="D35" s="1"/>
  <c r="N82" i="4" s="1"/>
  <c r="G42"/>
  <c r="F42"/>
  <c r="L42"/>
  <c r="E42"/>
  <c r="K42"/>
  <c r="H42"/>
  <c r="D42"/>
  <c r="J42"/>
  <c r="B7" i="6"/>
  <c r="D7" s="1"/>
  <c r="N54" i="4" s="1"/>
  <c r="C42"/>
  <c r="I42"/>
  <c r="N10"/>
  <c r="N6"/>
  <c r="B42"/>
  <c r="N38"/>
  <c r="N61"/>
  <c r="B31" i="6"/>
  <c r="D31" s="1"/>
  <c r="N84" i="4"/>
  <c r="N59"/>
  <c r="I2" i="6"/>
  <c r="I16" s="1"/>
  <c r="C41"/>
  <c r="E9" i="5"/>
  <c r="E11" s="1"/>
  <c r="F9"/>
  <c r="F11" s="1"/>
  <c r="N53" i="4" l="1"/>
  <c r="B78"/>
  <c r="N78" s="1"/>
  <c r="N81"/>
  <c r="F16" i="5"/>
  <c r="F14"/>
  <c r="I15" i="11"/>
  <c r="F15" i="5"/>
  <c r="B39" i="6"/>
  <c r="D9" i="5"/>
  <c r="H8"/>
  <c r="C11"/>
  <c r="G9"/>
  <c r="M42" i="4"/>
  <c r="N42" s="1"/>
  <c r="F16" i="11" l="1"/>
  <c r="G16" s="1"/>
  <c r="B5" i="12"/>
  <c r="J15" i="11"/>
  <c r="B4" i="12" s="1"/>
  <c r="L15" i="11"/>
  <c r="D11" i="5"/>
  <c r="H11" s="1"/>
  <c r="H9"/>
  <c r="G11"/>
  <c r="G4" i="6"/>
  <c r="H4" s="1"/>
  <c r="G3"/>
  <c r="H3" s="1"/>
  <c r="G9"/>
  <c r="H9" s="1"/>
  <c r="G6"/>
  <c r="H6" s="1"/>
  <c r="G5"/>
  <c r="H5" s="1"/>
  <c r="G14"/>
  <c r="H14" s="1"/>
  <c r="G10"/>
  <c r="H10" s="1"/>
  <c r="G15"/>
  <c r="H15" s="1"/>
  <c r="G7"/>
  <c r="H7" s="1"/>
  <c r="G8"/>
  <c r="H8" s="1"/>
  <c r="G12"/>
  <c r="H12" s="1"/>
  <c r="G13"/>
  <c r="H13" s="1"/>
  <c r="G11"/>
  <c r="H11" s="1"/>
  <c r="G2"/>
  <c r="H2" s="1"/>
  <c r="F13" i="5"/>
  <c r="F17" s="1"/>
  <c r="F24" s="1"/>
  <c r="K15" i="11" l="1"/>
  <c r="D16"/>
  <c r="G13" i="5"/>
  <c r="D13"/>
  <c r="B8" i="4"/>
  <c r="G16" i="5"/>
  <c r="D16"/>
  <c r="H16" s="1"/>
  <c r="G15"/>
  <c r="D15"/>
  <c r="H15" s="1"/>
  <c r="D14"/>
  <c r="H14" s="1"/>
  <c r="G14"/>
  <c r="E24"/>
  <c r="E29" s="1"/>
  <c r="H16" i="11" l="1"/>
  <c r="I16" s="1"/>
  <c r="C6" i="12"/>
  <c r="B12" i="4"/>
  <c r="B44" s="1"/>
  <c r="M8"/>
  <c r="H8"/>
  <c r="J8"/>
  <c r="G8"/>
  <c r="L8"/>
  <c r="D8"/>
  <c r="B5" i="28" s="1"/>
  <c r="F8" i="4"/>
  <c r="I8"/>
  <c r="C8"/>
  <c r="B5" i="27" s="1"/>
  <c r="K8" i="4"/>
  <c r="E8"/>
  <c r="G17" i="5"/>
  <c r="C24"/>
  <c r="D17"/>
  <c r="H13"/>
  <c r="F29"/>
  <c r="B5" i="6"/>
  <c r="D5" s="1"/>
  <c r="J16" i="11" l="1"/>
  <c r="F17"/>
  <c r="G17" s="1"/>
  <c r="L16"/>
  <c r="D17" s="1"/>
  <c r="H17" s="1"/>
  <c r="K12" i="4"/>
  <c r="K44" s="1"/>
  <c r="B41" i="35" s="1"/>
  <c r="B5"/>
  <c r="H12" i="4"/>
  <c r="H44" s="1"/>
  <c r="B41" i="32" s="1"/>
  <c r="B5"/>
  <c r="L12" i="4"/>
  <c r="L44" s="1"/>
  <c r="B41" i="36" s="1"/>
  <c r="B5"/>
  <c r="E12" i="4"/>
  <c r="E44" s="1"/>
  <c r="B41" i="29" s="1"/>
  <c r="B5"/>
  <c r="J12" i="4"/>
  <c r="J44" s="1"/>
  <c r="B41" i="34" s="1"/>
  <c r="B5"/>
  <c r="M12" i="4"/>
  <c r="M44" s="1"/>
  <c r="B41" i="37" s="1"/>
  <c r="B5"/>
  <c r="I12" i="4"/>
  <c r="I44" s="1"/>
  <c r="B41" i="33" s="1"/>
  <c r="B5"/>
  <c r="G12" i="4"/>
  <c r="G44" s="1"/>
  <c r="B41" i="31" s="1"/>
  <c r="B5"/>
  <c r="D5" i="27"/>
  <c r="D9" s="1"/>
  <c r="B9"/>
  <c r="F12" i="4"/>
  <c r="F44" s="1"/>
  <c r="B41" i="30" s="1"/>
  <c r="B5"/>
  <c r="D5" i="28"/>
  <c r="D9" s="1"/>
  <c r="B9"/>
  <c r="N52" i="4"/>
  <c r="N51"/>
  <c r="D12"/>
  <c r="D44" s="1"/>
  <c r="B41" i="28" s="1"/>
  <c r="B41" i="6"/>
  <c r="C12" i="4"/>
  <c r="C44" s="1"/>
  <c r="B41" i="27" s="1"/>
  <c r="N8" i="4"/>
  <c r="D24" i="5"/>
  <c r="H24" s="1"/>
  <c r="H17"/>
  <c r="C29"/>
  <c r="G24"/>
  <c r="K16" i="11"/>
  <c r="B9" i="6"/>
  <c r="D9"/>
  <c r="N55" i="4" s="1"/>
  <c r="D5" i="31" l="1"/>
  <c r="D9" s="1"/>
  <c r="B9"/>
  <c r="D5" i="36"/>
  <c r="D9" s="1"/>
  <c r="B9"/>
  <c r="D5" i="30"/>
  <c r="D9" s="1"/>
  <c r="B9"/>
  <c r="D5" i="37"/>
  <c r="D9" s="1"/>
  <c r="B9"/>
  <c r="D5" i="32"/>
  <c r="D9" s="1"/>
  <c r="B9"/>
  <c r="D5" i="29"/>
  <c r="D9" s="1"/>
  <c r="B9"/>
  <c r="D5" i="33"/>
  <c r="D9" s="1"/>
  <c r="B9"/>
  <c r="D5" i="34"/>
  <c r="D9" s="1"/>
  <c r="B9"/>
  <c r="D5" i="35"/>
  <c r="D9" s="1"/>
  <c r="B9"/>
  <c r="B56" i="4"/>
  <c r="N56" s="1"/>
  <c r="N44"/>
  <c r="N12"/>
  <c r="D29" i="5"/>
  <c r="H29" s="1"/>
  <c r="G29"/>
  <c r="I17" i="11"/>
  <c r="D39" i="6"/>
  <c r="D6" i="12" l="1"/>
  <c r="N85" i="4"/>
  <c r="N86"/>
  <c r="L17" i="11"/>
  <c r="D18" s="1"/>
  <c r="H18" s="1"/>
  <c r="J17"/>
  <c r="F18"/>
  <c r="G18" s="1"/>
  <c r="B88" i="4" l="1"/>
  <c r="N88" s="1"/>
  <c r="K17" i="11"/>
  <c r="I18" l="1"/>
  <c r="L18" l="1"/>
  <c r="D19" s="1"/>
  <c r="H19" s="1"/>
  <c r="E6" i="12"/>
  <c r="J18" i="11"/>
  <c r="F19"/>
  <c r="G19" s="1"/>
  <c r="K18" l="1"/>
  <c r="I19" l="1"/>
  <c r="J19" l="1"/>
  <c r="F20"/>
  <c r="G20" s="1"/>
  <c r="L19"/>
  <c r="D20" s="1"/>
  <c r="H20" s="1"/>
  <c r="K19" l="1"/>
  <c r="I20" l="1"/>
  <c r="J20" l="1"/>
  <c r="F21"/>
  <c r="G21" s="1"/>
  <c r="L20"/>
  <c r="D21" s="1"/>
  <c r="H21" s="1"/>
  <c r="K20" l="1"/>
  <c r="I21"/>
  <c r="J21" l="1"/>
  <c r="F22"/>
  <c r="G22" s="1"/>
  <c r="L21"/>
  <c r="D22" s="1"/>
  <c r="H22" s="1"/>
  <c r="I22" l="1"/>
  <c r="K21"/>
  <c r="J22" l="1"/>
  <c r="F23"/>
  <c r="G23" s="1"/>
  <c r="L22"/>
  <c r="D23" s="1"/>
  <c r="H23" s="1"/>
  <c r="K22" l="1"/>
  <c r="I23"/>
  <c r="J23" l="1"/>
  <c r="F24"/>
  <c r="G24" s="1"/>
  <c r="L23"/>
  <c r="D24" s="1"/>
  <c r="H24" s="1"/>
  <c r="K23" l="1"/>
  <c r="I24"/>
  <c r="J24" l="1"/>
  <c r="F25"/>
  <c r="G25" s="1"/>
  <c r="L24"/>
  <c r="D25" s="1"/>
  <c r="H25" s="1"/>
  <c r="I25" l="1"/>
  <c r="K24"/>
  <c r="J25" l="1"/>
  <c r="F26"/>
  <c r="G26" s="1"/>
  <c r="L25"/>
  <c r="D26" s="1"/>
  <c r="H26" s="1"/>
  <c r="I26" l="1"/>
  <c r="K25"/>
  <c r="J26" l="1"/>
  <c r="F27"/>
  <c r="G27" s="1"/>
  <c r="L26"/>
  <c r="D27" s="1"/>
  <c r="H27" s="1"/>
  <c r="K26" l="1"/>
  <c r="I27"/>
  <c r="J27" l="1"/>
  <c r="F28"/>
  <c r="G28" s="1"/>
  <c r="L27"/>
  <c r="D28" s="1"/>
  <c r="H28" s="1"/>
  <c r="K27" l="1"/>
  <c r="I28" l="1"/>
  <c r="J28" l="1"/>
  <c r="F29"/>
  <c r="G29" s="1"/>
  <c r="L28"/>
  <c r="D29" l="1"/>
  <c r="H29" s="1"/>
  <c r="K28"/>
  <c r="I29" l="1"/>
  <c r="F30" l="1"/>
  <c r="G30" s="1"/>
  <c r="L29"/>
  <c r="D30" s="1"/>
  <c r="H30" s="1"/>
  <c r="J29"/>
  <c r="K29"/>
  <c r="I30" l="1"/>
  <c r="J30" s="1"/>
  <c r="F31" l="1"/>
  <c r="G31" s="1"/>
  <c r="L30"/>
  <c r="K30"/>
  <c r="D31"/>
  <c r="H31" l="1"/>
  <c r="I31" s="1"/>
  <c r="J31" l="1"/>
  <c r="L31"/>
  <c r="D32" s="1"/>
  <c r="H32" s="1"/>
  <c r="F32"/>
  <c r="G32" s="1"/>
  <c r="K31"/>
  <c r="I32" l="1"/>
  <c r="F33" l="1"/>
  <c r="G33" s="1"/>
  <c r="J32"/>
  <c r="L32"/>
  <c r="K32" s="1"/>
  <c r="D33" l="1"/>
  <c r="H33" l="1"/>
  <c r="I33" s="1"/>
  <c r="L33" l="1"/>
  <c r="F34"/>
  <c r="G34" s="1"/>
  <c r="J33"/>
  <c r="D34" l="1"/>
  <c r="H34" s="1"/>
  <c r="I34" s="1"/>
  <c r="J34" s="1"/>
  <c r="K33"/>
  <c r="F35" l="1"/>
  <c r="G35" s="1"/>
  <c r="L34"/>
  <c r="D35" l="1"/>
  <c r="H35" s="1"/>
  <c r="I35" s="1"/>
  <c r="F36" s="1"/>
  <c r="G36" s="1"/>
  <c r="K34"/>
  <c r="J35" l="1"/>
  <c r="L35"/>
  <c r="D36" l="1"/>
  <c r="H36" s="1"/>
  <c r="I36" s="1"/>
  <c r="F37" s="1"/>
  <c r="G37" s="1"/>
  <c r="K35"/>
  <c r="L36" l="1"/>
  <c r="K36" s="1"/>
  <c r="J36"/>
  <c r="D37" l="1"/>
  <c r="H37" s="1"/>
  <c r="I37" s="1"/>
  <c r="F38" s="1"/>
  <c r="G38" s="1"/>
  <c r="J37"/>
  <c r="L37" l="1"/>
  <c r="K37" s="1"/>
  <c r="D38" l="1"/>
  <c r="H38"/>
  <c r="I38" s="1"/>
  <c r="J38" l="1"/>
  <c r="L38"/>
  <c r="F39"/>
  <c r="G39" s="1"/>
  <c r="K38" l="1"/>
  <c r="D39"/>
  <c r="H39" s="1"/>
  <c r="I39" s="1"/>
  <c r="J39" l="1"/>
  <c r="F40"/>
  <c r="G40" s="1"/>
  <c r="L39"/>
  <c r="K39" l="1"/>
  <c r="D40"/>
  <c r="H40" l="1"/>
  <c r="I40" s="1"/>
  <c r="L40" l="1"/>
  <c r="F41"/>
  <c r="G41" s="1"/>
  <c r="J40"/>
  <c r="D41" l="1"/>
  <c r="H41" s="1"/>
  <c r="I41" s="1"/>
  <c r="K40"/>
  <c r="F42" l="1"/>
  <c r="G42" s="1"/>
  <c r="J41"/>
  <c r="L41"/>
  <c r="D42" l="1"/>
  <c r="H42" s="1"/>
  <c r="I42" s="1"/>
  <c r="K41"/>
  <c r="J42" l="1"/>
  <c r="L42"/>
  <c r="F43"/>
  <c r="G43" s="1"/>
  <c r="D43" l="1"/>
  <c r="H43" s="1"/>
  <c r="I43" s="1"/>
  <c r="K42"/>
  <c r="J43" l="1"/>
  <c r="F44"/>
  <c r="G44" s="1"/>
  <c r="L43"/>
  <c r="D44" s="1"/>
  <c r="H44" s="1"/>
  <c r="K43" l="1"/>
  <c r="I44"/>
  <c r="J44" s="1"/>
  <c r="F45"/>
  <c r="G45" s="1"/>
  <c r="L44"/>
  <c r="D45" s="1"/>
  <c r="H45" s="1"/>
  <c r="K44" l="1"/>
  <c r="I45" l="1"/>
  <c r="L45" l="1"/>
  <c r="D46" s="1"/>
  <c r="H46" s="1"/>
  <c r="F46"/>
  <c r="G46" s="1"/>
  <c r="J45"/>
  <c r="I46" l="1"/>
  <c r="K45"/>
  <c r="F47" l="1"/>
  <c r="J46"/>
  <c r="L46"/>
  <c r="D47" s="1"/>
  <c r="H47" s="1"/>
  <c r="K46" l="1"/>
  <c r="G47"/>
  <c r="I47" l="1"/>
  <c r="J47" l="1"/>
  <c r="L47"/>
  <c r="D48" s="1"/>
  <c r="H48" s="1"/>
  <c r="F48"/>
  <c r="G48" s="1"/>
  <c r="K47" l="1"/>
  <c r="I48" l="1"/>
  <c r="L48" l="1"/>
  <c r="D49" s="1"/>
  <c r="H49" s="1"/>
  <c r="F49"/>
  <c r="J48"/>
  <c r="G49" l="1"/>
  <c r="K48"/>
  <c r="I49" l="1"/>
  <c r="F50" l="1"/>
  <c r="G50" s="1"/>
  <c r="J49"/>
  <c r="L49"/>
  <c r="D50" s="1"/>
  <c r="H50" s="1"/>
  <c r="K49" l="1"/>
  <c r="I50" l="1"/>
  <c r="F51" l="1"/>
  <c r="G51" s="1"/>
  <c r="J50"/>
  <c r="L50"/>
  <c r="D51" s="1"/>
  <c r="H51" s="1"/>
  <c r="K50" l="1"/>
  <c r="I51" l="1"/>
  <c r="J51" l="1"/>
  <c r="L51"/>
  <c r="D52" s="1"/>
  <c r="H52" s="1"/>
  <c r="F52"/>
  <c r="G52" s="1"/>
  <c r="K51" l="1"/>
  <c r="I52" l="1"/>
  <c r="F53" l="1"/>
  <c r="G53" s="1"/>
  <c r="J52"/>
  <c r="L52"/>
  <c r="D53" s="1"/>
  <c r="H53" s="1"/>
  <c r="K52" l="1"/>
  <c r="I53" l="1"/>
  <c r="J53" l="1"/>
  <c r="L53"/>
  <c r="D54" s="1"/>
  <c r="H54" s="1"/>
  <c r="F54"/>
  <c r="G54" s="1"/>
  <c r="K53" l="1"/>
  <c r="I54" l="1"/>
  <c r="L54" l="1"/>
  <c r="D55" s="1"/>
  <c r="H55" s="1"/>
  <c r="F55"/>
  <c r="G55" s="1"/>
  <c r="J54"/>
  <c r="I55" l="1"/>
  <c r="K54"/>
  <c r="F56" l="1"/>
  <c r="G56" s="1"/>
  <c r="J55"/>
  <c r="L55"/>
  <c r="D56" s="1"/>
  <c r="H56" s="1"/>
  <c r="K55" l="1"/>
  <c r="I56" l="1"/>
  <c r="J56" l="1"/>
  <c r="L56"/>
  <c r="D57" s="1"/>
  <c r="H57" s="1"/>
  <c r="F57"/>
  <c r="G57" s="1"/>
  <c r="I57" l="1"/>
  <c r="K56"/>
  <c r="L57" l="1"/>
  <c r="D58" s="1"/>
  <c r="H58" s="1"/>
  <c r="F58"/>
  <c r="G58" s="1"/>
  <c r="J57"/>
  <c r="K57" l="1"/>
  <c r="I58" l="1"/>
  <c r="F59" l="1"/>
  <c r="G59" s="1"/>
  <c r="J58"/>
  <c r="L58"/>
  <c r="D59" s="1"/>
  <c r="H59" s="1"/>
  <c r="K58" l="1"/>
  <c r="I59" l="1"/>
  <c r="J59" l="1"/>
  <c r="L59"/>
  <c r="F60"/>
  <c r="G60" s="1"/>
  <c r="K59" l="1"/>
  <c r="D60"/>
  <c r="H60" l="1"/>
  <c r="I60" s="1"/>
  <c r="J60" l="1"/>
  <c r="L60"/>
  <c r="D61" s="1"/>
  <c r="H61" s="1"/>
  <c r="F61"/>
  <c r="G61" s="1"/>
  <c r="K60" l="1"/>
  <c r="I61"/>
  <c r="L61" l="1"/>
  <c r="D62" s="1"/>
  <c r="H62" s="1"/>
  <c r="F62"/>
  <c r="G62" s="1"/>
  <c r="J61"/>
  <c r="K61" l="1"/>
  <c r="I62" l="1"/>
  <c r="J62" l="1"/>
  <c r="L62"/>
  <c r="D63" s="1"/>
  <c r="H63" s="1"/>
  <c r="F63"/>
  <c r="G63" s="1"/>
  <c r="K62" l="1"/>
  <c r="I63" l="1"/>
  <c r="F64" l="1"/>
  <c r="G64" s="1"/>
  <c r="J63"/>
  <c r="L63"/>
  <c r="D64" s="1"/>
  <c r="H64" s="1"/>
  <c r="K63" l="1"/>
  <c r="I64" l="1"/>
  <c r="J64" l="1"/>
  <c r="L64"/>
  <c r="D65" s="1"/>
  <c r="H65" s="1"/>
  <c r="F65"/>
  <c r="G65" s="1"/>
  <c r="I65" l="1"/>
  <c r="K64"/>
  <c r="L65" l="1"/>
  <c r="D66" s="1"/>
  <c r="H66" s="1"/>
  <c r="F66"/>
  <c r="G66" s="1"/>
  <c r="J65"/>
  <c r="K65" l="1"/>
  <c r="I66" l="1"/>
  <c r="L66" l="1"/>
  <c r="D67" s="1"/>
  <c r="H67" s="1"/>
  <c r="F67"/>
  <c r="G67" s="1"/>
  <c r="J66"/>
  <c r="K66" l="1"/>
  <c r="I67" l="1"/>
  <c r="F68" l="1"/>
  <c r="G68" s="1"/>
  <c r="J67"/>
  <c r="L67"/>
  <c r="D68" s="1"/>
  <c r="H68" s="1"/>
  <c r="I68" l="1"/>
  <c r="K67"/>
  <c r="J68" l="1"/>
  <c r="L68"/>
  <c r="F69"/>
  <c r="G69" s="1"/>
  <c r="K68" l="1"/>
  <c r="D69"/>
  <c r="H69" l="1"/>
  <c r="I69" s="1"/>
  <c r="J69" l="1"/>
  <c r="F70"/>
  <c r="G70" s="1"/>
  <c r="L69"/>
  <c r="D70" s="1"/>
  <c r="H70" s="1"/>
  <c r="K69" l="1"/>
  <c r="I70"/>
  <c r="F71"/>
  <c r="G71" s="1"/>
  <c r="J70"/>
  <c r="L70"/>
  <c r="D71" s="1"/>
  <c r="H71" l="1"/>
  <c r="I71" s="1"/>
  <c r="K70"/>
  <c r="L71" l="1"/>
  <c r="D72" s="1"/>
  <c r="H72" s="1"/>
  <c r="F72"/>
  <c r="G72" s="1"/>
  <c r="J71"/>
  <c r="K71" l="1"/>
  <c r="I72" l="1"/>
  <c r="F73" l="1"/>
  <c r="G73" s="1"/>
  <c r="J72"/>
  <c r="L72"/>
  <c r="D73" s="1"/>
  <c r="H73" s="1"/>
  <c r="K72" l="1"/>
  <c r="I73" l="1"/>
  <c r="J73" l="1"/>
  <c r="L73"/>
  <c r="D74" s="1"/>
  <c r="H74" s="1"/>
  <c r="F74"/>
  <c r="G74" s="1"/>
  <c r="I74" l="1"/>
  <c r="K73"/>
  <c r="J74" l="1"/>
  <c r="F75"/>
  <c r="G75" s="1"/>
  <c r="L74"/>
  <c r="D75" s="1"/>
  <c r="H75" s="1"/>
  <c r="K74" l="1"/>
  <c r="I75" l="1"/>
  <c r="L75" l="1"/>
  <c r="D76" s="1"/>
  <c r="H76" s="1"/>
  <c r="F76"/>
  <c r="G76" s="1"/>
  <c r="J75"/>
  <c r="K75" l="1"/>
  <c r="I76" l="1"/>
  <c r="F77" l="1"/>
  <c r="G77" s="1"/>
  <c r="J76"/>
  <c r="L76"/>
  <c r="D77" s="1"/>
  <c r="H77" s="1"/>
  <c r="K76" l="1"/>
  <c r="I77" l="1"/>
  <c r="J77" l="1"/>
  <c r="L77"/>
  <c r="D78" s="1"/>
  <c r="H78" s="1"/>
  <c r="F78"/>
  <c r="G78" s="1"/>
  <c r="K77" l="1"/>
  <c r="I78" l="1"/>
  <c r="F79" l="1"/>
  <c r="J78"/>
  <c r="L78"/>
  <c r="D79" s="1"/>
  <c r="H79" s="1"/>
  <c r="G79" l="1"/>
  <c r="F2"/>
  <c r="K78"/>
  <c r="I79" l="1"/>
  <c r="F3"/>
  <c r="F80" l="1"/>
  <c r="J79"/>
  <c r="L79"/>
  <c r="G80"/>
  <c r="K79" l="1"/>
  <c r="D80"/>
  <c r="H80" l="1"/>
  <c r="I80" s="1"/>
  <c r="F81" l="1"/>
  <c r="G81" s="1"/>
  <c r="J80"/>
  <c r="L80"/>
  <c r="D81" s="1"/>
  <c r="H81" s="1"/>
  <c r="K80" l="1"/>
  <c r="I81"/>
  <c r="J81" s="1"/>
  <c r="L81" l="1"/>
  <c r="F82"/>
  <c r="G82" s="1"/>
  <c r="D82"/>
  <c r="H82" s="1"/>
  <c r="I82" s="1"/>
  <c r="K81"/>
  <c r="L82" l="1"/>
  <c r="F83"/>
  <c r="G83" s="1"/>
  <c r="J82"/>
  <c r="K82" l="1"/>
  <c r="D83"/>
  <c r="H83" s="1"/>
  <c r="I83" s="1"/>
  <c r="F84" l="1"/>
  <c r="J83"/>
  <c r="G84"/>
  <c r="L83"/>
  <c r="D84" l="1"/>
  <c r="H84" s="1"/>
  <c r="I84" s="1"/>
  <c r="K83"/>
  <c r="J84" l="1"/>
  <c r="F85"/>
  <c r="G85" s="1"/>
  <c r="L84"/>
  <c r="K84" l="1"/>
  <c r="D85"/>
  <c r="H85" s="1"/>
  <c r="I85" s="1"/>
  <c r="F86" l="1"/>
  <c r="G86" s="1"/>
  <c r="J85"/>
  <c r="L85"/>
  <c r="D86" l="1"/>
  <c r="H86" s="1"/>
  <c r="I86" s="1"/>
  <c r="K85"/>
  <c r="F87" l="1"/>
  <c r="G87" s="1"/>
  <c r="L86"/>
  <c r="J86"/>
  <c r="D87" l="1"/>
  <c r="H87" s="1"/>
  <c r="I87" s="1"/>
  <c r="K86"/>
  <c r="L87" l="1"/>
  <c r="J87"/>
  <c r="F88"/>
  <c r="G88" s="1"/>
  <c r="K87" l="1"/>
  <c r="D88"/>
  <c r="H88" s="1"/>
  <c r="I88" s="1"/>
  <c r="L88" l="1"/>
  <c r="J88"/>
  <c r="F89"/>
  <c r="G89" s="1"/>
  <c r="D89" l="1"/>
  <c r="H89" s="1"/>
  <c r="I89" s="1"/>
  <c r="K88"/>
  <c r="J89" l="1"/>
  <c r="F90"/>
  <c r="G90"/>
  <c r="L89"/>
  <c r="D90" l="1"/>
  <c r="H90" s="1"/>
  <c r="I90" s="1"/>
  <c r="K89"/>
  <c r="J90" l="1"/>
  <c r="L90"/>
  <c r="F91"/>
  <c r="G91" s="1"/>
  <c r="D91" l="1"/>
  <c r="H91" s="1"/>
  <c r="I91" s="1"/>
  <c r="K90"/>
  <c r="J91" l="1"/>
  <c r="L91"/>
  <c r="F92"/>
  <c r="G92" s="1"/>
  <c r="D92" l="1"/>
  <c r="H92" s="1"/>
  <c r="I92" s="1"/>
  <c r="K91"/>
  <c r="F93" l="1"/>
  <c r="G93" s="1"/>
  <c r="J92"/>
  <c r="L92"/>
  <c r="K92" l="1"/>
  <c r="D93"/>
  <c r="H93" s="1"/>
  <c r="I93" s="1"/>
  <c r="J93" l="1"/>
  <c r="L93"/>
  <c r="F94"/>
  <c r="G94" s="1"/>
  <c r="D94" l="1"/>
  <c r="H94" s="1"/>
  <c r="I94" s="1"/>
  <c r="K93"/>
  <c r="F95" l="1"/>
  <c r="G95" s="1"/>
  <c r="J94"/>
  <c r="L94"/>
  <c r="D95" l="1"/>
  <c r="H95" s="1"/>
  <c r="I95" s="1"/>
  <c r="K94"/>
  <c r="L95" l="1"/>
  <c r="J95"/>
  <c r="F96"/>
  <c r="G96" s="1"/>
  <c r="K95" l="1"/>
  <c r="D96"/>
  <c r="H96" s="1"/>
  <c r="I96" s="1"/>
  <c r="F97" l="1"/>
  <c r="L96"/>
  <c r="J96"/>
  <c r="G97"/>
  <c r="K96" l="1"/>
  <c r="D97"/>
  <c r="H97" s="1"/>
  <c r="I97" s="1"/>
  <c r="J97" l="1"/>
  <c r="L97"/>
  <c r="F98"/>
  <c r="G98" s="1"/>
  <c r="D98" l="1"/>
  <c r="H98" s="1"/>
  <c r="I98" s="1"/>
  <c r="K97"/>
  <c r="J98" l="1"/>
  <c r="F99"/>
  <c r="G99" s="1"/>
  <c r="L98"/>
  <c r="D99" l="1"/>
  <c r="H99" s="1"/>
  <c r="I99" s="1"/>
  <c r="K98"/>
  <c r="J99" l="1"/>
  <c r="L99"/>
  <c r="F100"/>
  <c r="G100" s="1"/>
  <c r="D100" l="1"/>
  <c r="H100" s="1"/>
  <c r="I100" s="1"/>
  <c r="K99"/>
  <c r="F101" l="1"/>
  <c r="G101" s="1"/>
  <c r="L100"/>
  <c r="J100"/>
  <c r="K100" l="1"/>
  <c r="D101"/>
  <c r="H101" s="1"/>
  <c r="I101" s="1"/>
  <c r="J101" l="1"/>
  <c r="L101"/>
  <c r="F102"/>
  <c r="G102" s="1"/>
  <c r="K101" l="1"/>
  <c r="D102"/>
  <c r="H102" s="1"/>
  <c r="I102" s="1"/>
  <c r="F103" l="1"/>
  <c r="G103" s="1"/>
  <c r="L102"/>
  <c r="J102"/>
  <c r="D103" l="1"/>
  <c r="H103" s="1"/>
  <c r="I103" s="1"/>
  <c r="K102"/>
  <c r="L103" l="1"/>
  <c r="J103"/>
  <c r="F104"/>
  <c r="G104" s="1"/>
  <c r="K103" l="1"/>
  <c r="D104"/>
  <c r="H104" s="1"/>
  <c r="I104" s="1"/>
  <c r="F105" l="1"/>
  <c r="G105" s="1"/>
  <c r="J104"/>
  <c r="L104"/>
  <c r="K104" l="1"/>
  <c r="D105"/>
  <c r="H105" s="1"/>
  <c r="I105" s="1"/>
  <c r="J105" l="1"/>
  <c r="L105"/>
  <c r="F106"/>
  <c r="G106" s="1"/>
  <c r="D106" l="1"/>
  <c r="H106" s="1"/>
  <c r="I106" s="1"/>
  <c r="K105"/>
  <c r="J106" l="1"/>
  <c r="L106"/>
  <c r="F107"/>
  <c r="G107" s="1"/>
  <c r="D107" l="1"/>
  <c r="H107" s="1"/>
  <c r="I107" s="1"/>
  <c r="K106"/>
  <c r="F108" l="1"/>
  <c r="G108" s="1"/>
  <c r="L107"/>
  <c r="J107"/>
  <c r="D108" l="1"/>
  <c r="H108" s="1"/>
  <c r="I108" s="1"/>
  <c r="K107"/>
  <c r="F109" l="1"/>
  <c r="G109"/>
  <c r="L108"/>
  <c r="J108"/>
  <c r="K108" l="1"/>
  <c r="D109"/>
  <c r="H109" s="1"/>
  <c r="I109" s="1"/>
  <c r="J109" l="1"/>
  <c r="L109"/>
  <c r="F110"/>
  <c r="G110" s="1"/>
  <c r="D110" l="1"/>
  <c r="H110" s="1"/>
  <c r="I110" s="1"/>
  <c r="K109"/>
  <c r="L110" l="1"/>
  <c r="F111"/>
  <c r="G111" s="1"/>
  <c r="J110"/>
  <c r="D111" l="1"/>
  <c r="H111" s="1"/>
  <c r="I111" s="1"/>
  <c r="K110"/>
  <c r="L111" l="1"/>
  <c r="F112"/>
  <c r="G112" s="1"/>
  <c r="J111"/>
  <c r="K111" l="1"/>
  <c r="D112"/>
  <c r="H112" s="1"/>
  <c r="I112" s="1"/>
  <c r="F113" l="1"/>
  <c r="G113" s="1"/>
  <c r="L112"/>
  <c r="J112"/>
  <c r="K112" l="1"/>
  <c r="D113"/>
  <c r="H113" s="1"/>
  <c r="I113" s="1"/>
  <c r="J113" l="1"/>
  <c r="F114"/>
  <c r="G114" s="1"/>
  <c r="L113"/>
  <c r="D114" l="1"/>
  <c r="H114" s="1"/>
  <c r="I114" s="1"/>
  <c r="K113"/>
  <c r="F115" l="1"/>
  <c r="G115"/>
  <c r="L114"/>
  <c r="J114"/>
  <c r="K114" l="1"/>
  <c r="D115"/>
  <c r="H115" s="1"/>
  <c r="I115" s="1"/>
  <c r="J115" l="1"/>
  <c r="F116"/>
  <c r="G116" s="1"/>
  <c r="L115"/>
  <c r="K115" l="1"/>
  <c r="D116"/>
  <c r="H116" s="1"/>
  <c r="I116" s="1"/>
  <c r="F117" l="1"/>
  <c r="G117" s="1"/>
  <c r="J116"/>
  <c r="L116"/>
  <c r="K116" l="1"/>
  <c r="D117"/>
  <c r="H117" s="1"/>
  <c r="I117" s="1"/>
  <c r="L117" l="1"/>
  <c r="J117"/>
  <c r="F118"/>
  <c r="G118" s="1"/>
  <c r="K117" l="1"/>
  <c r="D118"/>
  <c r="H118" s="1"/>
  <c r="I118" s="1"/>
  <c r="L118" l="1"/>
  <c r="J118"/>
  <c r="F119"/>
  <c r="G119" s="1"/>
  <c r="D119" l="1"/>
  <c r="H119" s="1"/>
  <c r="I119" s="1"/>
  <c r="K118"/>
  <c r="L119" l="1"/>
  <c r="J119"/>
  <c r="F120"/>
  <c r="G120" s="1"/>
  <c r="D120" l="1"/>
  <c r="H120" s="1"/>
  <c r="I120" s="1"/>
  <c r="K119"/>
  <c r="L120" l="1"/>
  <c r="J120"/>
  <c r="F121"/>
  <c r="G121" s="1"/>
  <c r="K120" l="1"/>
  <c r="D121"/>
  <c r="H121" s="1"/>
  <c r="I121" s="1"/>
  <c r="J121" l="1"/>
  <c r="F122"/>
  <c r="G122" s="1"/>
  <c r="L121"/>
  <c r="K121" l="1"/>
  <c r="D122"/>
  <c r="H122" s="1"/>
  <c r="I122" s="1"/>
  <c r="L122" l="1"/>
  <c r="F123"/>
  <c r="G123" s="1"/>
  <c r="J122"/>
  <c r="D123" l="1"/>
  <c r="H123" s="1"/>
  <c r="I123" s="1"/>
  <c r="K122"/>
  <c r="L123" l="1"/>
  <c r="J123"/>
  <c r="F124"/>
  <c r="G124" s="1"/>
  <c r="K123" l="1"/>
  <c r="D124"/>
  <c r="H124" s="1"/>
  <c r="I124" s="1"/>
  <c r="F125" l="1"/>
  <c r="G125" s="1"/>
  <c r="L124"/>
  <c r="J124"/>
  <c r="K124" l="1"/>
  <c r="D125"/>
  <c r="H125" s="1"/>
  <c r="I125" s="1"/>
  <c r="F126" l="1"/>
  <c r="G126" s="1"/>
  <c r="L125"/>
  <c r="J125"/>
  <c r="K125" l="1"/>
  <c r="D126"/>
  <c r="H126" s="1"/>
  <c r="I126" s="1"/>
  <c r="L126" l="1"/>
  <c r="J126"/>
  <c r="F127"/>
  <c r="G127" s="1"/>
  <c r="D127" l="1"/>
  <c r="H127" s="1"/>
  <c r="I127" s="1"/>
  <c r="K126"/>
  <c r="L127" l="1"/>
  <c r="J127"/>
  <c r="F128"/>
  <c r="G128" s="1"/>
  <c r="D128" l="1"/>
  <c r="H128" s="1"/>
  <c r="I128" s="1"/>
  <c r="K127"/>
  <c r="F129" l="1"/>
  <c r="G129" s="1"/>
  <c r="L128"/>
  <c r="J128"/>
  <c r="K128" l="1"/>
  <c r="D129"/>
  <c r="H129" s="1"/>
  <c r="I129" s="1"/>
  <c r="J129" l="1"/>
  <c r="F130"/>
  <c r="G130" s="1"/>
  <c r="L129"/>
  <c r="K129" l="1"/>
  <c r="D130"/>
  <c r="H130" s="1"/>
  <c r="I130" s="1"/>
  <c r="J130" l="1"/>
  <c r="F131"/>
  <c r="G131" s="1"/>
  <c r="L130"/>
  <c r="D131" l="1"/>
  <c r="H131" s="1"/>
  <c r="I131" s="1"/>
  <c r="K130"/>
  <c r="J131" l="1"/>
  <c r="L131"/>
  <c r="F132"/>
  <c r="G132" s="1"/>
  <c r="K131" l="1"/>
  <c r="D132"/>
  <c r="H132" s="1"/>
  <c r="I132" s="1"/>
  <c r="F133" l="1"/>
  <c r="G133" s="1"/>
  <c r="J132"/>
  <c r="L132"/>
  <c r="K132" l="1"/>
  <c r="D133"/>
  <c r="H133" s="1"/>
  <c r="I133" s="1"/>
  <c r="F134" l="1"/>
  <c r="G134" s="1"/>
  <c r="J133"/>
  <c r="L133"/>
  <c r="K133" l="1"/>
  <c r="D134"/>
  <c r="H134" s="1"/>
  <c r="I134" s="1"/>
  <c r="F135" l="1"/>
  <c r="G135" s="1"/>
  <c r="L134"/>
  <c r="J134"/>
  <c r="D135" l="1"/>
  <c r="H135" s="1"/>
  <c r="I135" s="1"/>
  <c r="K134"/>
  <c r="F136" l="1"/>
  <c r="G136" s="1"/>
  <c r="L135"/>
  <c r="J135"/>
  <c r="D136" l="1"/>
  <c r="H136" s="1"/>
  <c r="I136" s="1"/>
  <c r="K135"/>
  <c r="L136" l="1"/>
  <c r="F137"/>
  <c r="G137" s="1"/>
  <c r="J136"/>
  <c r="K136" l="1"/>
  <c r="D137"/>
  <c r="H137" s="1"/>
  <c r="I137" s="1"/>
  <c r="F138" l="1"/>
  <c r="G138" s="1"/>
  <c r="L137"/>
  <c r="J137"/>
  <c r="K137" l="1"/>
  <c r="D138"/>
  <c r="H138" s="1"/>
  <c r="I138" s="1"/>
  <c r="F139" l="1"/>
  <c r="G139" s="1"/>
  <c r="L138"/>
  <c r="J138"/>
  <c r="D139" l="1"/>
  <c r="H139" s="1"/>
  <c r="I139" s="1"/>
  <c r="K138"/>
  <c r="J139" l="1"/>
  <c r="F140"/>
  <c r="G140" s="1"/>
  <c r="L139"/>
  <c r="D140" l="1"/>
  <c r="H140" s="1"/>
  <c r="I140" s="1"/>
  <c r="K139"/>
  <c r="F141" l="1"/>
  <c r="G141" s="1"/>
  <c r="L140"/>
  <c r="J140"/>
  <c r="K140" l="1"/>
  <c r="D141"/>
  <c r="H141" s="1"/>
  <c r="I141" s="1"/>
  <c r="F142" l="1"/>
  <c r="G142" s="1"/>
  <c r="L141"/>
  <c r="J141"/>
  <c r="K141" l="1"/>
  <c r="D142"/>
  <c r="H142" s="1"/>
  <c r="I142" s="1"/>
  <c r="L142" l="1"/>
  <c r="J142"/>
  <c r="F143"/>
  <c r="G143" s="1"/>
  <c r="D143" l="1"/>
  <c r="H143" s="1"/>
  <c r="I143" s="1"/>
  <c r="K142"/>
  <c r="L143" l="1"/>
  <c r="F144"/>
  <c r="G144" s="1"/>
  <c r="J143"/>
  <c r="D144" l="1"/>
  <c r="H144" s="1"/>
  <c r="I144" s="1"/>
  <c r="K143"/>
  <c r="J144" l="1"/>
  <c r="L144"/>
  <c r="F145"/>
  <c r="G145" s="1"/>
  <c r="K144" l="1"/>
  <c r="D145"/>
  <c r="H145" s="1"/>
  <c r="I145" s="1"/>
  <c r="F146" l="1"/>
  <c r="G146" s="1"/>
  <c r="L145"/>
  <c r="J145"/>
  <c r="K145" l="1"/>
  <c r="D146"/>
  <c r="H146" s="1"/>
  <c r="I146" s="1"/>
  <c r="J146" l="1"/>
  <c r="L146"/>
  <c r="F147"/>
  <c r="G147" s="1"/>
  <c r="D147" l="1"/>
  <c r="H147" s="1"/>
  <c r="I147" s="1"/>
  <c r="K146"/>
  <c r="L147" l="1"/>
  <c r="F148"/>
  <c r="G148" s="1"/>
  <c r="J147"/>
  <c r="D148" l="1"/>
  <c r="H148" s="1"/>
  <c r="I148" s="1"/>
  <c r="K147"/>
  <c r="F149" l="1"/>
  <c r="G149" s="1"/>
  <c r="J148"/>
  <c r="L148"/>
  <c r="K148" l="1"/>
  <c r="D149"/>
  <c r="H149" s="1"/>
  <c r="I149" s="1"/>
  <c r="F150" l="1"/>
  <c r="J149"/>
  <c r="G150"/>
  <c r="L149"/>
  <c r="K149" l="1"/>
  <c r="D150"/>
  <c r="H150" s="1"/>
  <c r="I150" s="1"/>
  <c r="L150" l="1"/>
  <c r="J150"/>
  <c r="F151"/>
  <c r="G151" s="1"/>
  <c r="D151" l="1"/>
  <c r="H151" s="1"/>
  <c r="I151" s="1"/>
  <c r="K150"/>
  <c r="L151" l="1"/>
  <c r="F152"/>
  <c r="G152" s="1"/>
  <c r="J151"/>
  <c r="D152" l="1"/>
  <c r="H152" s="1"/>
  <c r="I152" s="1"/>
  <c r="K151"/>
  <c r="L152" l="1"/>
  <c r="F153"/>
  <c r="G153" s="1"/>
  <c r="J152"/>
  <c r="K152" l="1"/>
  <c r="D153"/>
  <c r="H153" s="1"/>
  <c r="I153" s="1"/>
  <c r="J153" l="1"/>
  <c r="F154"/>
  <c r="G154" s="1"/>
  <c r="L153"/>
  <c r="K153" l="1"/>
  <c r="D154"/>
  <c r="H154" s="1"/>
  <c r="I154" s="1"/>
  <c r="J154" l="1"/>
  <c r="F155"/>
  <c r="G155" s="1"/>
  <c r="L154"/>
  <c r="D155" l="1"/>
  <c r="H155" s="1"/>
  <c r="I155" s="1"/>
  <c r="K154"/>
  <c r="J155" l="1"/>
  <c r="L155"/>
  <c r="F156"/>
  <c r="G156" s="1"/>
  <c r="D156" l="1"/>
  <c r="H156" s="1"/>
  <c r="I156" s="1"/>
  <c r="K155"/>
  <c r="F157" l="1"/>
  <c r="G157" s="1"/>
  <c r="L156"/>
  <c r="J156"/>
  <c r="K156" l="1"/>
  <c r="D157"/>
  <c r="H157" s="1"/>
  <c r="I157" s="1"/>
  <c r="F158" l="1"/>
  <c r="G158" s="1"/>
  <c r="J157"/>
  <c r="L157"/>
  <c r="D158" l="1"/>
  <c r="H158" s="1"/>
  <c r="I158" s="1"/>
  <c r="K157"/>
  <c r="F159" l="1"/>
  <c r="G159" s="1"/>
  <c r="J158"/>
  <c r="L158"/>
  <c r="D159" l="1"/>
  <c r="H159" s="1"/>
  <c r="I159" s="1"/>
  <c r="K158"/>
  <c r="L159" l="1"/>
  <c r="J159"/>
  <c r="F160"/>
  <c r="G160" s="1"/>
  <c r="D160" l="1"/>
  <c r="H160" s="1"/>
  <c r="I160" s="1"/>
  <c r="K159"/>
  <c r="F161" l="1"/>
  <c r="G161"/>
  <c r="J160"/>
  <c r="L160"/>
  <c r="K160" l="1"/>
  <c r="D161"/>
  <c r="H161" s="1"/>
  <c r="I161" s="1"/>
  <c r="L161" l="1"/>
  <c r="F162"/>
  <c r="G162" s="1"/>
  <c r="J161"/>
  <c r="K161" l="1"/>
  <c r="D162"/>
  <c r="H162" s="1"/>
  <c r="I162" s="1"/>
  <c r="L162" l="1"/>
  <c r="J162"/>
  <c r="F163"/>
  <c r="G163" s="1"/>
  <c r="K162" l="1"/>
  <c r="D163"/>
  <c r="H163" s="1"/>
  <c r="I163" s="1"/>
  <c r="J163" l="1"/>
  <c r="F164"/>
  <c r="G164" s="1"/>
  <c r="L163"/>
  <c r="K163" l="1"/>
  <c r="D164"/>
  <c r="H164" s="1"/>
  <c r="I164" s="1"/>
  <c r="J164" l="1"/>
  <c r="F165"/>
  <c r="G165" s="1"/>
  <c r="L164"/>
  <c r="K164" l="1"/>
  <c r="D165"/>
  <c r="H165" s="1"/>
  <c r="I165" s="1"/>
  <c r="J165" l="1"/>
  <c r="L165"/>
  <c r="F166"/>
  <c r="G166" s="1"/>
  <c r="K165" l="1"/>
  <c r="D166"/>
  <c r="H166" s="1"/>
  <c r="I166" s="1"/>
  <c r="F167" l="1"/>
  <c r="G167" s="1"/>
  <c r="J166"/>
  <c r="L166"/>
  <c r="K166" l="1"/>
  <c r="D167"/>
  <c r="H167" s="1"/>
  <c r="I167" s="1"/>
  <c r="F168" l="1"/>
  <c r="G168" s="1"/>
  <c r="J167"/>
  <c r="L167"/>
  <c r="K167" l="1"/>
  <c r="D168"/>
  <c r="H168" s="1"/>
  <c r="I168" s="1"/>
  <c r="F169" l="1"/>
  <c r="L168"/>
  <c r="J168"/>
  <c r="G169"/>
  <c r="D169" l="1"/>
  <c r="H169" s="1"/>
  <c r="I169" s="1"/>
  <c r="K168"/>
  <c r="L169" l="1"/>
  <c r="F170"/>
  <c r="G170" s="1"/>
  <c r="J169"/>
  <c r="D170" l="1"/>
  <c r="H170" s="1"/>
  <c r="I170" s="1"/>
  <c r="K169"/>
  <c r="L170" l="1"/>
  <c r="F171"/>
  <c r="G171" s="1"/>
  <c r="J170"/>
  <c r="K170" l="1"/>
  <c r="D171"/>
  <c r="H171" s="1"/>
  <c r="I171" s="1"/>
  <c r="J171" l="1"/>
  <c r="L171"/>
  <c r="F172"/>
  <c r="G172" s="1"/>
  <c r="K171" l="1"/>
  <c r="D172"/>
  <c r="H172" s="1"/>
  <c r="I172" s="1"/>
  <c r="J172" l="1"/>
  <c r="L172"/>
  <c r="F173"/>
  <c r="G173" s="1"/>
  <c r="K172" l="1"/>
  <c r="D173"/>
  <c r="H173" s="1"/>
  <c r="I173" s="1"/>
  <c r="J173" l="1"/>
  <c r="L173"/>
  <c r="F174"/>
  <c r="G174" s="1"/>
  <c r="K173" l="1"/>
  <c r="D174"/>
  <c r="H174" s="1"/>
  <c r="I174" s="1"/>
  <c r="F175" l="1"/>
  <c r="G175" s="1"/>
  <c r="J174"/>
  <c r="L174"/>
  <c r="K174" l="1"/>
  <c r="D175"/>
  <c r="H175" s="1"/>
  <c r="I175" s="1"/>
  <c r="F176" l="1"/>
  <c r="G176" s="1"/>
  <c r="J175"/>
  <c r="L175"/>
  <c r="K175" l="1"/>
  <c r="D176"/>
  <c r="H176" s="1"/>
  <c r="I176" s="1"/>
  <c r="F177" l="1"/>
  <c r="L176"/>
  <c r="J176"/>
  <c r="G177"/>
  <c r="D177" l="1"/>
  <c r="H177" s="1"/>
  <c r="I177" s="1"/>
  <c r="K176"/>
  <c r="L177" l="1"/>
  <c r="F178"/>
  <c r="G178" s="1"/>
  <c r="J177"/>
  <c r="D178" l="1"/>
  <c r="H178" s="1"/>
  <c r="I178" s="1"/>
  <c r="K177"/>
  <c r="L178" l="1"/>
  <c r="F179"/>
  <c r="G179" s="1"/>
  <c r="J178"/>
  <c r="K178" l="1"/>
  <c r="D179"/>
  <c r="H179" s="1"/>
  <c r="I179" s="1"/>
  <c r="J179" l="1"/>
  <c r="L179"/>
  <c r="F180"/>
  <c r="G180" s="1"/>
  <c r="K179" l="1"/>
  <c r="D180"/>
  <c r="H180" s="1"/>
  <c r="I180" s="1"/>
  <c r="J180" l="1"/>
  <c r="F181"/>
  <c r="G181" s="1"/>
  <c r="L180"/>
  <c r="K180" l="1"/>
  <c r="D181"/>
  <c r="H181" s="1"/>
  <c r="I181" s="1"/>
  <c r="J181" l="1"/>
  <c r="L181"/>
  <c r="F182"/>
  <c r="G182" s="1"/>
  <c r="K181" l="1"/>
  <c r="D182"/>
  <c r="H182" s="1"/>
  <c r="I182" s="1"/>
  <c r="F183" l="1"/>
  <c r="G183" s="1"/>
  <c r="J182"/>
  <c r="L182"/>
  <c r="K182" l="1"/>
  <c r="D183"/>
  <c r="H183" s="1"/>
  <c r="I183" s="1"/>
  <c r="F184" l="1"/>
  <c r="G184" s="1"/>
  <c r="J183"/>
  <c r="L183"/>
  <c r="K183" l="1"/>
  <c r="D184"/>
  <c r="H184" s="1"/>
  <c r="I184" s="1"/>
  <c r="F185" l="1"/>
  <c r="G185" s="1"/>
  <c r="L184"/>
  <c r="J184"/>
  <c r="D185" l="1"/>
  <c r="H185" s="1"/>
  <c r="I185" s="1"/>
  <c r="K184"/>
  <c r="L185" l="1"/>
  <c r="F186"/>
  <c r="G186" s="1"/>
  <c r="J185"/>
  <c r="D186" l="1"/>
  <c r="H186" s="1"/>
  <c r="I186" s="1"/>
  <c r="K185"/>
  <c r="L186" l="1"/>
  <c r="F187"/>
  <c r="G187" s="1"/>
  <c r="J186"/>
  <c r="K186" l="1"/>
  <c r="D187"/>
  <c r="H187" s="1"/>
  <c r="I187" s="1"/>
  <c r="J187" l="1"/>
  <c r="L187"/>
  <c r="F188"/>
  <c r="G188" s="1"/>
  <c r="K187" l="1"/>
  <c r="D188"/>
  <c r="H188" s="1"/>
  <c r="I188" s="1"/>
  <c r="J188" l="1"/>
  <c r="F189"/>
  <c r="G189" s="1"/>
  <c r="L188"/>
  <c r="K188" l="1"/>
  <c r="D189"/>
  <c r="H189" s="1"/>
  <c r="I189" s="1"/>
  <c r="J189" l="1"/>
  <c r="L189"/>
  <c r="F190"/>
  <c r="G190" s="1"/>
  <c r="K189" l="1"/>
  <c r="D190"/>
  <c r="H190" s="1"/>
  <c r="I190" s="1"/>
  <c r="F191" l="1"/>
  <c r="G191" s="1"/>
  <c r="J190"/>
  <c r="L190"/>
  <c r="D191" l="1"/>
  <c r="H191" s="1"/>
  <c r="I191" s="1"/>
  <c r="K190"/>
  <c r="F192" l="1"/>
  <c r="G192"/>
  <c r="J191"/>
  <c r="L191"/>
  <c r="K191" l="1"/>
  <c r="D192"/>
  <c r="H192" s="1"/>
  <c r="I192" s="1"/>
  <c r="F193" l="1"/>
  <c r="G193" s="1"/>
  <c r="L192"/>
  <c r="J192"/>
  <c r="D193" l="1"/>
  <c r="H193" s="1"/>
  <c r="I193" s="1"/>
  <c r="K192"/>
  <c r="L193" l="1"/>
  <c r="F194"/>
  <c r="G194" s="1"/>
  <c r="J193"/>
  <c r="D194" l="1"/>
  <c r="H194" s="1"/>
  <c r="I194" s="1"/>
  <c r="K193"/>
  <c r="L194" l="1"/>
  <c r="F195"/>
  <c r="G195" s="1"/>
  <c r="J194"/>
  <c r="K194" l="1"/>
  <c r="D195"/>
  <c r="H195" s="1"/>
  <c r="I195" s="1"/>
  <c r="J195" l="1"/>
  <c r="L195"/>
  <c r="F196"/>
  <c r="G196" s="1"/>
  <c r="K195" l="1"/>
  <c r="D196"/>
  <c r="H196" s="1"/>
  <c r="I196" s="1"/>
  <c r="J196" l="1"/>
  <c r="L196"/>
  <c r="F197"/>
  <c r="G197" s="1"/>
  <c r="K196" l="1"/>
  <c r="D197"/>
  <c r="H197" s="1"/>
  <c r="I197" s="1"/>
  <c r="J197" l="1"/>
  <c r="L197"/>
  <c r="F198"/>
  <c r="G198" s="1"/>
  <c r="K197" l="1"/>
  <c r="D198"/>
  <c r="H198" s="1"/>
  <c r="I198" s="1"/>
  <c r="F199" l="1"/>
  <c r="G199"/>
  <c r="J198"/>
  <c r="L198"/>
  <c r="K198" l="1"/>
  <c r="D199"/>
  <c r="H199" s="1"/>
  <c r="I199" s="1"/>
  <c r="F200" l="1"/>
  <c r="G200"/>
  <c r="J199"/>
  <c r="L199"/>
  <c r="K199" l="1"/>
  <c r="D200"/>
  <c r="H200" s="1"/>
  <c r="I200" s="1"/>
  <c r="F201" l="1"/>
  <c r="G201" s="1"/>
  <c r="J200"/>
  <c r="L200"/>
  <c r="D201" l="1"/>
  <c r="H201" s="1"/>
  <c r="I201" s="1"/>
  <c r="K200"/>
  <c r="F202" l="1"/>
  <c r="G202" s="1"/>
  <c r="J201"/>
  <c r="L201"/>
  <c r="D202" l="1"/>
  <c r="H202" s="1"/>
  <c r="I202" s="1"/>
  <c r="K201"/>
  <c r="L202" l="1"/>
  <c r="F203"/>
  <c r="G203" s="1"/>
  <c r="J202"/>
  <c r="K202" l="1"/>
  <c r="D203"/>
  <c r="H203" s="1"/>
  <c r="I203" s="1"/>
  <c r="J203" l="1"/>
  <c r="L203"/>
  <c r="F204"/>
  <c r="G204" s="1"/>
  <c r="K203" l="1"/>
  <c r="D204"/>
  <c r="H204" s="1"/>
  <c r="I204" s="1"/>
  <c r="J204" l="1"/>
  <c r="L204"/>
  <c r="F205"/>
  <c r="G205" s="1"/>
  <c r="K204" l="1"/>
  <c r="D205"/>
  <c r="H205" s="1"/>
  <c r="I205" s="1"/>
  <c r="J205" l="1"/>
  <c r="L205"/>
  <c r="F206"/>
  <c r="G206" s="1"/>
  <c r="K205" l="1"/>
  <c r="D206"/>
  <c r="H206" s="1"/>
  <c r="I206" s="1"/>
  <c r="F207" l="1"/>
  <c r="G207" s="1"/>
  <c r="L206"/>
  <c r="J206"/>
  <c r="K206" l="1"/>
  <c r="D207"/>
  <c r="H207" s="1"/>
  <c r="I207" s="1"/>
  <c r="F208" l="1"/>
  <c r="G208" s="1"/>
  <c r="J207"/>
  <c r="L207"/>
  <c r="D208" l="1"/>
  <c r="H208" s="1"/>
  <c r="I208" s="1"/>
  <c r="K207"/>
  <c r="F209" l="1"/>
  <c r="G209" s="1"/>
  <c r="J208"/>
  <c r="L208"/>
  <c r="K208" l="1"/>
  <c r="D209"/>
  <c r="H209" s="1"/>
  <c r="I209" s="1"/>
  <c r="J209" l="1"/>
  <c r="F210"/>
  <c r="G210" s="1"/>
  <c r="L209"/>
  <c r="D210" l="1"/>
  <c r="H210" s="1"/>
  <c r="I210" s="1"/>
  <c r="K209"/>
  <c r="F211" l="1"/>
  <c r="G211" s="1"/>
  <c r="J210"/>
  <c r="L210"/>
  <c r="K210" l="1"/>
  <c r="D211"/>
  <c r="H211" s="1"/>
  <c r="I211" s="1"/>
  <c r="L211" l="1"/>
  <c r="F212"/>
  <c r="G212" s="1"/>
  <c r="J211"/>
  <c r="K211" l="1"/>
  <c r="D212"/>
  <c r="H212" s="1"/>
  <c r="I212" s="1"/>
  <c r="J212" l="1"/>
  <c r="L212"/>
  <c r="F213"/>
  <c r="G213" s="1"/>
  <c r="K212" l="1"/>
  <c r="D213"/>
  <c r="H213" s="1"/>
  <c r="I213" s="1"/>
  <c r="J213" l="1"/>
  <c r="L213"/>
  <c r="F214"/>
  <c r="G214" s="1"/>
  <c r="K213" l="1"/>
  <c r="D214"/>
  <c r="H214" s="1"/>
  <c r="I214" s="1"/>
  <c r="L214" l="1"/>
  <c r="F215"/>
  <c r="G215" s="1"/>
  <c r="J214"/>
  <c r="K214" l="1"/>
  <c r="D215"/>
  <c r="H215" s="1"/>
  <c r="I215" s="1"/>
  <c r="F216" l="1"/>
  <c r="G216" s="1"/>
  <c r="J215"/>
  <c r="L215"/>
  <c r="D216" l="1"/>
  <c r="H216" s="1"/>
  <c r="I216" s="1"/>
  <c r="K215"/>
  <c r="F217" l="1"/>
  <c r="G217" s="1"/>
  <c r="J216"/>
  <c r="L216"/>
  <c r="K216" l="1"/>
  <c r="D217"/>
  <c r="H217" s="1"/>
  <c r="I217" s="1"/>
  <c r="J217" l="1"/>
  <c r="L217"/>
  <c r="F218"/>
  <c r="G218" s="1"/>
  <c r="D218" l="1"/>
  <c r="H218" s="1"/>
  <c r="I218" s="1"/>
  <c r="K217"/>
  <c r="L218" l="1"/>
  <c r="F219"/>
  <c r="G219" s="1"/>
  <c r="J218"/>
  <c r="D219" l="1"/>
  <c r="H219" s="1"/>
  <c r="I219" s="1"/>
  <c r="K218"/>
  <c r="L219" l="1"/>
  <c r="F220"/>
  <c r="G220"/>
  <c r="J219"/>
  <c r="K219" l="1"/>
  <c r="D220"/>
  <c r="H220" s="1"/>
  <c r="I220" s="1"/>
  <c r="J220" l="1"/>
  <c r="L220"/>
  <c r="F221"/>
  <c r="G221" s="1"/>
  <c r="K220" l="1"/>
  <c r="D221"/>
  <c r="H221" s="1"/>
  <c r="I221" s="1"/>
  <c r="J221" l="1"/>
  <c r="L221"/>
  <c r="F222"/>
  <c r="G222" s="1"/>
  <c r="K221" l="1"/>
  <c r="D222"/>
  <c r="H222" s="1"/>
  <c r="I222" s="1"/>
  <c r="L222" l="1"/>
  <c r="J222"/>
  <c r="F223"/>
  <c r="G223" s="1"/>
  <c r="K222" l="1"/>
  <c r="D223"/>
  <c r="H223" s="1"/>
  <c r="I223" s="1"/>
  <c r="F224" l="1"/>
  <c r="G224" s="1"/>
  <c r="J223"/>
  <c r="L223"/>
  <c r="D224" l="1"/>
  <c r="H224" s="1"/>
  <c r="I224" s="1"/>
  <c r="K223"/>
  <c r="J224" l="1"/>
  <c r="L224"/>
  <c r="F225"/>
  <c r="G225" s="1"/>
  <c r="D225" l="1"/>
  <c r="H225" s="1"/>
  <c r="I225" s="1"/>
  <c r="K224"/>
  <c r="J225" l="1"/>
  <c r="L225"/>
  <c r="F226"/>
  <c r="G226" s="1"/>
  <c r="D226" l="1"/>
  <c r="H226" s="1"/>
  <c r="I226" s="1"/>
  <c r="K225"/>
  <c r="L226" l="1"/>
  <c r="F227"/>
  <c r="G227" s="1"/>
  <c r="J226"/>
  <c r="D227" l="1"/>
  <c r="H227" s="1"/>
  <c r="I227" s="1"/>
  <c r="K226"/>
  <c r="L227" l="1"/>
  <c r="F228"/>
  <c r="G228" s="1"/>
  <c r="J227"/>
  <c r="K227" l="1"/>
  <c r="D228"/>
  <c r="H228" s="1"/>
  <c r="I228" s="1"/>
  <c r="J228" l="1"/>
  <c r="L228"/>
  <c r="F229"/>
  <c r="G229" s="1"/>
  <c r="K228" l="1"/>
  <c r="D229"/>
  <c r="H229" s="1"/>
  <c r="I229" s="1"/>
  <c r="J229" l="1"/>
  <c r="L229"/>
  <c r="F230"/>
  <c r="G230" s="1"/>
  <c r="K229" l="1"/>
  <c r="D230"/>
  <c r="H230" s="1"/>
  <c r="I230" s="1"/>
  <c r="L230" l="1"/>
  <c r="F231"/>
  <c r="G231" s="1"/>
  <c r="J230"/>
  <c r="K230" l="1"/>
  <c r="D231"/>
  <c r="H231" s="1"/>
  <c r="I231" s="1"/>
  <c r="F232" l="1"/>
  <c r="G232" s="1"/>
  <c r="L231"/>
  <c r="J231"/>
  <c r="K231" l="1"/>
  <c r="D232"/>
  <c r="H232" s="1"/>
  <c r="I232" s="1"/>
  <c r="F233" l="1"/>
  <c r="G233" s="1"/>
  <c r="L232"/>
  <c r="J232"/>
  <c r="K232" l="1"/>
  <c r="D233"/>
  <c r="H233" s="1"/>
  <c r="I233" s="1"/>
  <c r="L233" l="1"/>
  <c r="F234"/>
  <c r="G234" s="1"/>
  <c r="J233"/>
  <c r="K233" l="1"/>
  <c r="D234"/>
  <c r="H234" s="1"/>
  <c r="I234" s="1"/>
  <c r="J234" l="1"/>
  <c r="L234"/>
  <c r="F235"/>
  <c r="G235" s="1"/>
  <c r="D235" l="1"/>
  <c r="H235" s="1"/>
  <c r="I235" s="1"/>
  <c r="K234"/>
  <c r="J235" l="1"/>
  <c r="L235"/>
  <c r="F236"/>
  <c r="G236" s="1"/>
  <c r="K235" l="1"/>
  <c r="D236"/>
  <c r="H236" s="1"/>
  <c r="I236" s="1"/>
  <c r="J236" l="1"/>
  <c r="L236"/>
  <c r="F237"/>
  <c r="G237" s="1"/>
  <c r="K236" l="1"/>
  <c r="D237"/>
  <c r="H237" s="1"/>
  <c r="I237" s="1"/>
  <c r="L237" l="1"/>
  <c r="F238"/>
  <c r="J237"/>
  <c r="G238"/>
  <c r="K237" l="1"/>
  <c r="D238"/>
  <c r="H238" s="1"/>
  <c r="I238" s="1"/>
  <c r="L238" l="1"/>
  <c r="F239"/>
  <c r="G239" s="1"/>
  <c r="J238"/>
  <c r="D239" l="1"/>
  <c r="H239" s="1"/>
  <c r="I239" s="1"/>
  <c r="K238"/>
  <c r="F240" l="1"/>
  <c r="G240" s="1"/>
  <c r="L239"/>
  <c r="J239"/>
  <c r="D240" l="1"/>
  <c r="H240" s="1"/>
  <c r="I240" s="1"/>
  <c r="K239"/>
  <c r="L240" l="1"/>
  <c r="F241"/>
  <c r="G241" s="1"/>
  <c r="J240"/>
  <c r="K240" l="1"/>
  <c r="D241"/>
  <c r="H241" s="1"/>
  <c r="I241" s="1"/>
  <c r="J241" l="1"/>
  <c r="L241"/>
  <c r="F242"/>
  <c r="G242" s="1"/>
  <c r="D242" l="1"/>
  <c r="H242" s="1"/>
  <c r="I242" s="1"/>
  <c r="K241"/>
  <c r="L242" l="1"/>
  <c r="J242"/>
  <c r="F243"/>
  <c r="G243" s="1"/>
  <c r="K242" l="1"/>
  <c r="D243"/>
  <c r="H243" s="1"/>
  <c r="I243" s="1"/>
  <c r="J243" l="1"/>
  <c r="L243"/>
  <c r="F244"/>
  <c r="G244" s="1"/>
  <c r="K243" l="1"/>
  <c r="D244"/>
  <c r="H244" s="1"/>
  <c r="I244" s="1"/>
  <c r="J244" l="1"/>
  <c r="L244"/>
  <c r="F245"/>
  <c r="G245" s="1"/>
  <c r="K244" l="1"/>
  <c r="D245"/>
  <c r="H245" s="1"/>
  <c r="I245" s="1"/>
  <c r="L245" l="1"/>
  <c r="J245"/>
  <c r="F246"/>
  <c r="G246" s="1"/>
  <c r="K245" l="1"/>
  <c r="D246"/>
  <c r="H246" s="1"/>
  <c r="I246" s="1"/>
  <c r="J246" l="1"/>
  <c r="F247"/>
  <c r="L246"/>
  <c r="G247"/>
  <c r="K246" l="1"/>
  <c r="D247"/>
  <c r="H247" s="1"/>
  <c r="I247" s="1"/>
  <c r="J247" l="1"/>
  <c r="F248"/>
  <c r="G248" s="1"/>
  <c r="L247"/>
  <c r="K247" l="1"/>
  <c r="D248"/>
  <c r="H248" s="1"/>
  <c r="I248" s="1"/>
  <c r="J248" l="1"/>
  <c r="L248"/>
  <c r="F249"/>
  <c r="G249"/>
  <c r="D249" l="1"/>
  <c r="H249" s="1"/>
  <c r="I249" s="1"/>
  <c r="K248"/>
  <c r="F250" l="1"/>
  <c r="G250" s="1"/>
  <c r="L249"/>
  <c r="J249"/>
  <c r="K249" l="1"/>
  <c r="D250"/>
  <c r="H250" s="1"/>
  <c r="I250" s="1"/>
  <c r="J250" l="1"/>
  <c r="L250"/>
  <c r="F251"/>
  <c r="G251" s="1"/>
  <c r="K250" l="1"/>
  <c r="D251"/>
  <c r="H251" s="1"/>
  <c r="I251" s="1"/>
  <c r="F252" l="1"/>
  <c r="G252"/>
  <c r="J251"/>
  <c r="L251"/>
  <c r="K251" l="1"/>
  <c r="D252"/>
  <c r="H252" s="1"/>
  <c r="I252" s="1"/>
  <c r="L252" l="1"/>
  <c r="F253"/>
  <c r="G253" s="1"/>
  <c r="J252"/>
  <c r="K252" l="1"/>
  <c r="D253"/>
  <c r="H253" s="1"/>
  <c r="I253" s="1"/>
  <c r="L253" l="1"/>
  <c r="F254"/>
  <c r="G254" s="1"/>
  <c r="J253"/>
  <c r="K253" l="1"/>
  <c r="D254"/>
  <c r="H254" s="1"/>
  <c r="I254" s="1"/>
  <c r="J254" l="1"/>
  <c r="L254"/>
  <c r="F255"/>
  <c r="G255" s="1"/>
  <c r="D255" l="1"/>
  <c r="H255" s="1"/>
  <c r="I255" s="1"/>
  <c r="K254"/>
  <c r="J255" l="1"/>
  <c r="F256"/>
  <c r="G256" s="1"/>
  <c r="L255"/>
  <c r="K255" l="1"/>
  <c r="D256"/>
  <c r="H256" s="1"/>
  <c r="I256" s="1"/>
  <c r="J256" l="1"/>
  <c r="F257"/>
  <c r="G257" s="1"/>
  <c r="L256"/>
  <c r="K256" l="1"/>
  <c r="D257"/>
  <c r="H257" s="1"/>
  <c r="I257" s="1"/>
  <c r="F258" l="1"/>
  <c r="G258"/>
  <c r="J257"/>
  <c r="L257"/>
  <c r="K257" l="1"/>
  <c r="D258"/>
  <c r="H258" s="1"/>
  <c r="I258" s="1"/>
  <c r="J258" l="1"/>
  <c r="L258"/>
  <c r="F259"/>
  <c r="G259" s="1"/>
  <c r="D259" l="1"/>
  <c r="H259" s="1"/>
  <c r="I259" s="1"/>
  <c r="K258"/>
  <c r="L259" l="1"/>
  <c r="J259"/>
  <c r="F260"/>
  <c r="G260" s="1"/>
  <c r="K259" l="1"/>
  <c r="D260"/>
  <c r="H260" s="1"/>
  <c r="I260" s="1"/>
  <c r="L260" l="1"/>
  <c r="F261"/>
  <c r="G261" s="1"/>
  <c r="J260"/>
  <c r="K260" l="1"/>
  <c r="D261"/>
  <c r="H261" s="1"/>
  <c r="I261" s="1"/>
  <c r="F262" l="1"/>
  <c r="G262" s="1"/>
  <c r="J261"/>
  <c r="L261"/>
  <c r="D262" l="1"/>
  <c r="H262" s="1"/>
  <c r="I262" s="1"/>
  <c r="K261"/>
  <c r="J262" l="1"/>
  <c r="L262"/>
  <c r="F263"/>
  <c r="G263" s="1"/>
  <c r="K262" l="1"/>
  <c r="D263"/>
  <c r="H263" s="1"/>
  <c r="I263" s="1"/>
  <c r="L263" l="1"/>
  <c r="J263"/>
  <c r="F264"/>
  <c r="G264" s="1"/>
  <c r="D264" l="1"/>
  <c r="H264" s="1"/>
  <c r="I264" s="1"/>
  <c r="K263"/>
  <c r="J264" l="1"/>
  <c r="L264"/>
  <c r="F265"/>
  <c r="G265" s="1"/>
  <c r="K264" l="1"/>
  <c r="D265"/>
  <c r="H265" s="1"/>
  <c r="I265" s="1"/>
  <c r="F266" l="1"/>
  <c r="G266"/>
  <c r="J265"/>
  <c r="L265"/>
  <c r="K265" l="1"/>
  <c r="D266"/>
  <c r="H266" s="1"/>
  <c r="I266" s="1"/>
  <c r="F267" l="1"/>
  <c r="G267" s="1"/>
  <c r="J266"/>
  <c r="L266"/>
  <c r="D267" l="1"/>
  <c r="H267" s="1"/>
  <c r="I267" s="1"/>
  <c r="K266"/>
  <c r="F268" l="1"/>
  <c r="G268" s="1"/>
  <c r="L267"/>
  <c r="J267"/>
  <c r="D268" l="1"/>
  <c r="H268" s="1"/>
  <c r="I268" s="1"/>
  <c r="K267"/>
  <c r="L268" l="1"/>
  <c r="F269"/>
  <c r="G269" s="1"/>
  <c r="J268"/>
  <c r="D269" l="1"/>
  <c r="H269" s="1"/>
  <c r="I269" s="1"/>
  <c r="K268"/>
  <c r="L269" l="1"/>
  <c r="F270"/>
  <c r="G270" s="1"/>
  <c r="J269"/>
  <c r="K269" l="1"/>
  <c r="D270"/>
  <c r="H270" s="1"/>
  <c r="I270" s="1"/>
  <c r="J270" l="1"/>
  <c r="L270"/>
  <c r="F271"/>
  <c r="G271" s="1"/>
  <c r="K270" l="1"/>
  <c r="D271"/>
  <c r="H271" s="1"/>
  <c r="I271" s="1"/>
  <c r="J271" l="1"/>
  <c r="L271"/>
  <c r="F272"/>
  <c r="G272" s="1"/>
  <c r="K271" l="1"/>
  <c r="D272"/>
  <c r="H272" s="1"/>
  <c r="I272" s="1"/>
  <c r="J272" l="1"/>
  <c r="F273"/>
  <c r="G273" s="1"/>
  <c r="L272"/>
  <c r="K272" l="1"/>
  <c r="D273"/>
  <c r="H273" s="1"/>
  <c r="I273" s="1"/>
  <c r="F274" l="1"/>
  <c r="G274" s="1"/>
  <c r="J273"/>
  <c r="L273"/>
  <c r="D274" l="1"/>
  <c r="H274" s="1"/>
  <c r="I274" s="1"/>
  <c r="K273"/>
  <c r="F275" l="1"/>
  <c r="G275"/>
  <c r="J274"/>
  <c r="L274"/>
  <c r="K274" l="1"/>
  <c r="D275"/>
  <c r="H275" s="1"/>
  <c r="I275" s="1"/>
  <c r="F276" l="1"/>
  <c r="G276" s="1"/>
  <c r="J275"/>
  <c r="L275"/>
  <c r="D276" l="1"/>
  <c r="H276" s="1"/>
  <c r="I276" s="1"/>
  <c r="K275"/>
  <c r="J276" l="1"/>
  <c r="L276"/>
  <c r="F277"/>
  <c r="G277" s="1"/>
  <c r="D277" l="1"/>
  <c r="H277" s="1"/>
  <c r="I277" s="1"/>
  <c r="K276"/>
  <c r="L277" l="1"/>
  <c r="F278"/>
  <c r="G278" s="1"/>
  <c r="J277"/>
  <c r="D278" l="1"/>
  <c r="H278" s="1"/>
  <c r="I278" s="1"/>
  <c r="K277"/>
  <c r="L278" l="1"/>
  <c r="J278"/>
  <c r="F279"/>
  <c r="G279" s="1"/>
  <c r="K278" l="1"/>
  <c r="D279"/>
  <c r="H279" s="1"/>
  <c r="I279" s="1"/>
  <c r="J279" l="1"/>
  <c r="L279"/>
  <c r="F280"/>
  <c r="G280" s="1"/>
  <c r="K279" l="1"/>
  <c r="D280"/>
  <c r="H280" s="1"/>
  <c r="I280" s="1"/>
  <c r="L280" l="1"/>
  <c r="F281"/>
  <c r="G281" s="1"/>
  <c r="J280"/>
  <c r="D281" l="1"/>
  <c r="H281" s="1"/>
  <c r="I281" s="1"/>
  <c r="K280"/>
  <c r="L281" l="1"/>
  <c r="F282"/>
  <c r="G282"/>
  <c r="J281"/>
  <c r="K281" l="1"/>
  <c r="D282"/>
  <c r="H282" s="1"/>
  <c r="I282" s="1"/>
  <c r="J282" l="1"/>
  <c r="L282"/>
  <c r="F283"/>
  <c r="G283" s="1"/>
  <c r="K282" l="1"/>
  <c r="D283"/>
  <c r="H283" s="1"/>
  <c r="I283" s="1"/>
  <c r="J283" l="1"/>
  <c r="L283"/>
  <c r="F284"/>
  <c r="G284" s="1"/>
  <c r="K283" l="1"/>
  <c r="D284"/>
  <c r="H284" s="1"/>
  <c r="I284" s="1"/>
  <c r="L284" l="1"/>
  <c r="F285"/>
  <c r="G285" s="1"/>
  <c r="J284"/>
  <c r="K284" l="1"/>
  <c r="D285"/>
  <c r="H285" s="1"/>
  <c r="I285" s="1"/>
  <c r="F286" l="1"/>
  <c r="G286" s="1"/>
  <c r="J285"/>
  <c r="L285"/>
  <c r="K285" l="1"/>
  <c r="D286"/>
  <c r="H286" s="1"/>
  <c r="I286" s="1"/>
  <c r="F287" l="1"/>
  <c r="L286"/>
  <c r="G287"/>
  <c r="J286"/>
  <c r="D287" l="1"/>
  <c r="H287" s="1"/>
  <c r="I287" s="1"/>
  <c r="K286"/>
  <c r="J287" l="1"/>
  <c r="L287"/>
  <c r="F288"/>
  <c r="G288" s="1"/>
  <c r="D288" l="1"/>
  <c r="H288" s="1"/>
  <c r="I288" s="1"/>
  <c r="K287"/>
  <c r="L288" l="1"/>
  <c r="J288"/>
  <c r="F289"/>
  <c r="G289" s="1"/>
  <c r="D289" l="1"/>
  <c r="H289" s="1"/>
  <c r="I289" s="1"/>
  <c r="K288"/>
  <c r="L289" l="1"/>
  <c r="F290"/>
  <c r="G290" s="1"/>
  <c r="J289"/>
  <c r="K289" l="1"/>
  <c r="D290"/>
  <c r="H290" s="1"/>
  <c r="I290" s="1"/>
  <c r="J290" l="1"/>
  <c r="L290"/>
  <c r="F291"/>
  <c r="G291" s="1"/>
  <c r="K290" l="1"/>
  <c r="D291"/>
  <c r="H291" s="1"/>
  <c r="I291" s="1"/>
  <c r="J291" l="1"/>
  <c r="L291"/>
  <c r="F292"/>
  <c r="G292" s="1"/>
  <c r="D292" l="1"/>
  <c r="H292" s="1"/>
  <c r="I292" s="1"/>
  <c r="K291"/>
  <c r="L292" l="1"/>
  <c r="J292"/>
  <c r="F293"/>
  <c r="G293" s="1"/>
  <c r="K292" l="1"/>
  <c r="D293"/>
  <c r="H293" s="1"/>
  <c r="I293" s="1"/>
  <c r="F294" l="1"/>
  <c r="G294"/>
  <c r="J293"/>
  <c r="L293"/>
  <c r="K293" l="1"/>
  <c r="D294"/>
  <c r="H294" s="1"/>
  <c r="I294" s="1"/>
  <c r="F295" l="1"/>
  <c r="G295" s="1"/>
  <c r="L294"/>
  <c r="J294"/>
  <c r="D295" l="1"/>
  <c r="H295" s="1"/>
  <c r="I295" s="1"/>
  <c r="K294"/>
  <c r="J295" l="1"/>
  <c r="F296"/>
  <c r="G296" s="1"/>
  <c r="L295"/>
  <c r="D296" l="1"/>
  <c r="H296" s="1"/>
  <c r="I296" s="1"/>
  <c r="K295"/>
  <c r="L296" l="1"/>
  <c r="F297"/>
  <c r="J296"/>
  <c r="G297"/>
  <c r="D297" l="1"/>
  <c r="H297" s="1"/>
  <c r="I297" s="1"/>
  <c r="K296"/>
  <c r="L297" l="1"/>
  <c r="F298"/>
  <c r="G298" s="1"/>
  <c r="J297"/>
  <c r="K297" l="1"/>
  <c r="D298"/>
  <c r="H298" s="1"/>
  <c r="I298" s="1"/>
  <c r="J298" l="1"/>
  <c r="F299"/>
  <c r="G299" s="1"/>
  <c r="L298"/>
  <c r="K298" l="1"/>
  <c r="D299"/>
  <c r="H299" s="1"/>
  <c r="I299" s="1"/>
  <c r="J299" l="1"/>
  <c r="L299"/>
  <c r="F300"/>
  <c r="G300" s="1"/>
  <c r="K299" l="1"/>
  <c r="D300"/>
  <c r="H300" s="1"/>
  <c r="I300" s="1"/>
  <c r="L300" l="1"/>
  <c r="F301"/>
  <c r="G301" s="1"/>
  <c r="J300"/>
  <c r="K300" l="1"/>
  <c r="D301"/>
  <c r="H301" s="1"/>
  <c r="I301" s="1"/>
  <c r="F302" l="1"/>
  <c r="G302"/>
  <c r="J301"/>
  <c r="L301"/>
  <c r="K301" l="1"/>
  <c r="D302"/>
  <c r="H302" s="1"/>
  <c r="I302" s="1"/>
  <c r="F303" l="1"/>
  <c r="L302"/>
  <c r="G303"/>
  <c r="J302"/>
  <c r="D303" l="1"/>
  <c r="H303" s="1"/>
  <c r="I303" s="1"/>
  <c r="K302"/>
  <c r="J303" l="1"/>
  <c r="F304"/>
  <c r="G304" s="1"/>
  <c r="L303"/>
  <c r="D304" l="1"/>
  <c r="H304" s="1"/>
  <c r="I304" s="1"/>
  <c r="K303"/>
  <c r="L304" l="1"/>
  <c r="F305"/>
  <c r="J304"/>
  <c r="G305"/>
  <c r="D305" l="1"/>
  <c r="H305" s="1"/>
  <c r="I305" s="1"/>
  <c r="K304"/>
  <c r="L305" l="1"/>
  <c r="F306"/>
  <c r="J305"/>
  <c r="G306"/>
  <c r="K305" l="1"/>
  <c r="D306"/>
  <c r="H306" s="1"/>
  <c r="I306" s="1"/>
  <c r="J306" l="1"/>
  <c r="L306"/>
  <c r="F307"/>
  <c r="G307" s="1"/>
  <c r="K306" l="1"/>
  <c r="D307"/>
  <c r="H307" s="1"/>
  <c r="I307" s="1"/>
  <c r="J307" l="1"/>
  <c r="L307"/>
  <c r="F308"/>
  <c r="G308" s="1"/>
  <c r="D308" l="1"/>
  <c r="H308" s="1"/>
  <c r="I308" s="1"/>
  <c r="K307"/>
  <c r="L308" l="1"/>
  <c r="J308"/>
  <c r="F309"/>
  <c r="G309" s="1"/>
  <c r="K308" l="1"/>
  <c r="D309"/>
  <c r="H309" s="1"/>
  <c r="I309" s="1"/>
  <c r="F310" l="1"/>
  <c r="G310" s="1"/>
  <c r="J309"/>
  <c r="L309"/>
  <c r="K309" l="1"/>
  <c r="D310"/>
  <c r="H310" s="1"/>
  <c r="I310" s="1"/>
  <c r="F311" l="1"/>
  <c r="G311" s="1"/>
  <c r="L310"/>
  <c r="J310"/>
  <c r="D311" l="1"/>
  <c r="H311" s="1"/>
  <c r="I311" s="1"/>
  <c r="K310"/>
  <c r="J311" l="1"/>
  <c r="F312"/>
  <c r="G312" s="1"/>
  <c r="L311"/>
  <c r="D312" l="1"/>
  <c r="H312" s="1"/>
  <c r="I312" s="1"/>
  <c r="K311"/>
  <c r="L312" l="1"/>
  <c r="F313"/>
  <c r="G313" s="1"/>
  <c r="J312"/>
  <c r="K312" l="1"/>
  <c r="D313"/>
  <c r="H313" s="1"/>
  <c r="I313" s="1"/>
  <c r="L313" l="1"/>
  <c r="F314"/>
  <c r="G314" s="1"/>
  <c r="J313"/>
  <c r="K313" l="1"/>
  <c r="D314"/>
  <c r="H314" s="1"/>
  <c r="I314" s="1"/>
  <c r="F315" l="1"/>
  <c r="G315" s="1"/>
  <c r="J314"/>
  <c r="L314"/>
  <c r="D315" l="1"/>
  <c r="H315" s="1"/>
  <c r="I315" s="1"/>
  <c r="K314"/>
  <c r="L315" l="1"/>
  <c r="F316"/>
  <c r="G316" s="1"/>
  <c r="J315"/>
  <c r="D316" l="1"/>
  <c r="H316" s="1"/>
  <c r="I316" s="1"/>
  <c r="K315"/>
  <c r="F317" l="1"/>
  <c r="G317"/>
  <c r="J316"/>
  <c r="L316"/>
  <c r="K316" l="1"/>
  <c r="D317"/>
  <c r="H317" s="1"/>
  <c r="I317" s="1"/>
  <c r="J317" l="1"/>
  <c r="F318"/>
  <c r="G318" s="1"/>
  <c r="L317"/>
  <c r="K317" l="1"/>
  <c r="D318"/>
  <c r="H318" s="1"/>
  <c r="I318" s="1"/>
  <c r="F319" l="1"/>
  <c r="G319" s="1"/>
  <c r="L318"/>
  <c r="J318"/>
  <c r="K318" l="1"/>
  <c r="D319"/>
  <c r="H319" s="1"/>
  <c r="I319" s="1"/>
  <c r="F320" l="1"/>
  <c r="G320" s="1"/>
  <c r="L319"/>
  <c r="J319"/>
  <c r="K319" l="1"/>
  <c r="D320"/>
  <c r="H320" s="1"/>
  <c r="I320" s="1"/>
  <c r="F321" l="1"/>
  <c r="G321" s="1"/>
  <c r="J320"/>
  <c r="L320"/>
  <c r="K320" l="1"/>
  <c r="D321"/>
  <c r="H321" s="1"/>
  <c r="I321" s="1"/>
  <c r="F322" l="1"/>
  <c r="G322" s="1"/>
  <c r="J321"/>
  <c r="L321"/>
  <c r="K321" l="1"/>
  <c r="D322"/>
  <c r="H322" s="1"/>
  <c r="I322" s="1"/>
  <c r="J322" l="1"/>
  <c r="F323"/>
  <c r="G323" s="1"/>
  <c r="L322"/>
  <c r="D323" l="1"/>
  <c r="H323" s="1"/>
  <c r="I323" s="1"/>
  <c r="K322"/>
  <c r="L323" l="1"/>
  <c r="F324"/>
  <c r="G324" s="1"/>
  <c r="J323"/>
  <c r="D324" l="1"/>
  <c r="H324" s="1"/>
  <c r="I324" s="1"/>
  <c r="K323"/>
  <c r="L324" l="1"/>
  <c r="F325"/>
  <c r="G325" s="1"/>
  <c r="J324"/>
  <c r="K324" l="1"/>
  <c r="D325"/>
  <c r="H325" s="1"/>
  <c r="I325" s="1"/>
  <c r="J325" l="1"/>
  <c r="L325"/>
  <c r="F326"/>
  <c r="G326" s="1"/>
  <c r="D326" l="1"/>
  <c r="H326" s="1"/>
  <c r="I326" s="1"/>
  <c r="K325"/>
  <c r="J326" l="1"/>
  <c r="F327"/>
  <c r="G327" s="1"/>
  <c r="L326"/>
  <c r="D327" l="1"/>
  <c r="H327" s="1"/>
  <c r="I327" s="1"/>
  <c r="K326"/>
  <c r="L327" l="1"/>
  <c r="J327"/>
  <c r="F328"/>
  <c r="G328" s="1"/>
  <c r="D328" l="1"/>
  <c r="H328" s="1"/>
  <c r="I328" s="1"/>
  <c r="K327"/>
  <c r="F329" l="1"/>
  <c r="G329" s="1"/>
  <c r="L328"/>
  <c r="J328"/>
  <c r="K328" l="1"/>
  <c r="D329"/>
  <c r="H329" s="1"/>
  <c r="I329" s="1"/>
  <c r="F330" l="1"/>
  <c r="G330" s="1"/>
  <c r="J329"/>
  <c r="L329"/>
  <c r="D330" l="1"/>
  <c r="H330" s="1"/>
  <c r="I330" s="1"/>
  <c r="K329"/>
  <c r="L330" l="1"/>
  <c r="J330"/>
  <c r="F331"/>
  <c r="G331" s="1"/>
  <c r="D331" l="1"/>
  <c r="H331" s="1"/>
  <c r="I331" s="1"/>
  <c r="K330"/>
  <c r="J331" l="1"/>
  <c r="L331"/>
  <c r="F332"/>
  <c r="G332" s="1"/>
  <c r="D332" l="1"/>
  <c r="H332" s="1"/>
  <c r="I332" s="1"/>
  <c r="K331"/>
  <c r="L332" l="1"/>
  <c r="F333"/>
  <c r="G333" s="1"/>
  <c r="J332"/>
  <c r="K332" l="1"/>
  <c r="D333"/>
  <c r="H333" s="1"/>
  <c r="I333" s="1"/>
  <c r="J333" l="1"/>
  <c r="F334"/>
  <c r="G334" s="1"/>
  <c r="L333"/>
  <c r="D334" l="1"/>
  <c r="H334" s="1"/>
  <c r="I334" s="1"/>
  <c r="K333"/>
  <c r="J334" l="1"/>
  <c r="L334"/>
  <c r="F335"/>
  <c r="G335" s="1"/>
  <c r="D335" l="1"/>
  <c r="H335" s="1"/>
  <c r="I335" s="1"/>
  <c r="K334"/>
  <c r="L335" l="1"/>
  <c r="F336"/>
  <c r="G336" s="1"/>
  <c r="J335"/>
  <c r="D336" l="1"/>
  <c r="H336" s="1"/>
  <c r="I336" s="1"/>
  <c r="K335"/>
  <c r="F337" l="1"/>
  <c r="G337" s="1"/>
  <c r="L336"/>
  <c r="J336"/>
  <c r="D337" l="1"/>
  <c r="H337" s="1"/>
  <c r="I337" s="1"/>
  <c r="K336"/>
  <c r="F338" l="1"/>
  <c r="G338" s="1"/>
  <c r="L337"/>
  <c r="J337"/>
  <c r="K337" l="1"/>
  <c r="D338"/>
  <c r="H338" s="1"/>
  <c r="I338" s="1"/>
  <c r="J338" l="1"/>
  <c r="F339"/>
  <c r="G339" s="1"/>
  <c r="L338"/>
  <c r="D339" l="1"/>
  <c r="H339" s="1"/>
  <c r="I339" s="1"/>
  <c r="K338"/>
  <c r="L339" l="1"/>
  <c r="F340"/>
  <c r="G340" s="1"/>
  <c r="J339"/>
  <c r="D340" l="1"/>
  <c r="H340" s="1"/>
  <c r="I340" s="1"/>
  <c r="K339"/>
  <c r="F341" l="1"/>
  <c r="G341" s="1"/>
  <c r="J340"/>
  <c r="L340"/>
  <c r="D341" l="1"/>
  <c r="H341" s="1"/>
  <c r="I341" s="1"/>
  <c r="K340"/>
  <c r="J341" l="1"/>
  <c r="L341"/>
  <c r="F342"/>
  <c r="G342" s="1"/>
  <c r="K341" l="1"/>
  <c r="D342"/>
  <c r="H342" s="1"/>
  <c r="I342" s="1"/>
  <c r="L342" l="1"/>
  <c r="J342"/>
  <c r="F343"/>
  <c r="G343" s="1"/>
  <c r="K342" l="1"/>
  <c r="D343"/>
  <c r="H343" s="1"/>
  <c r="I343" s="1"/>
  <c r="L343" l="1"/>
  <c r="J343"/>
  <c r="F344"/>
  <c r="G344" s="1"/>
  <c r="D344" l="1"/>
  <c r="H344" s="1"/>
  <c r="I344" s="1"/>
  <c r="K343"/>
  <c r="J344" l="1"/>
  <c r="L344"/>
  <c r="F345"/>
  <c r="G345" s="1"/>
  <c r="K344" l="1"/>
  <c r="D345"/>
  <c r="H345" s="1"/>
  <c r="I345" s="1"/>
  <c r="J345" l="1"/>
  <c r="L345"/>
  <c r="F346"/>
  <c r="G346" s="1"/>
  <c r="K345" l="1"/>
  <c r="D346"/>
  <c r="H346" s="1"/>
  <c r="I346" s="1"/>
  <c r="L346" l="1"/>
  <c r="J346"/>
  <c r="F347"/>
  <c r="G347" s="1"/>
  <c r="K346" l="1"/>
  <c r="D347"/>
  <c r="H347" s="1"/>
  <c r="I347" s="1"/>
  <c r="J347" l="1"/>
  <c r="L347"/>
  <c r="F348"/>
  <c r="G348" s="1"/>
  <c r="K347" l="1"/>
  <c r="D348"/>
  <c r="H348" s="1"/>
  <c r="I348" s="1"/>
  <c r="J348" l="1"/>
  <c r="L348"/>
  <c r="F349"/>
  <c r="G349" s="1"/>
  <c r="K348" l="1"/>
  <c r="D349"/>
  <c r="H349" s="1"/>
  <c r="I349" s="1"/>
  <c r="J349" l="1"/>
  <c r="F350"/>
  <c r="G350" s="1"/>
  <c r="L349"/>
  <c r="K349" l="1"/>
  <c r="D350"/>
  <c r="H350" s="1"/>
  <c r="I350" s="1"/>
  <c r="F351" l="1"/>
  <c r="G351" s="1"/>
  <c r="J350"/>
  <c r="L350"/>
  <c r="K350" l="1"/>
  <c r="D351"/>
  <c r="H351" s="1"/>
  <c r="I351" s="1"/>
  <c r="L351" l="1"/>
  <c r="J351"/>
  <c r="F352"/>
  <c r="G352" s="1"/>
  <c r="K351" l="1"/>
  <c r="D352"/>
  <c r="H352" s="1"/>
  <c r="I352" s="1"/>
  <c r="F353" l="1"/>
  <c r="G353" s="1"/>
  <c r="J352"/>
  <c r="L352"/>
  <c r="D353" l="1"/>
  <c r="H353" s="1"/>
  <c r="I353" s="1"/>
  <c r="K352"/>
  <c r="L353" l="1"/>
  <c r="F354"/>
  <c r="G354"/>
  <c r="J353"/>
  <c r="K353" l="1"/>
  <c r="D354"/>
  <c r="H354" s="1"/>
  <c r="I354" s="1"/>
  <c r="L354" l="1"/>
  <c r="J354"/>
  <c r="F355"/>
  <c r="G355" s="1"/>
  <c r="D355" l="1"/>
  <c r="H355" s="1"/>
  <c r="I355" s="1"/>
  <c r="K354"/>
  <c r="L355" l="1"/>
  <c r="J355"/>
  <c r="F356"/>
  <c r="G356" s="1"/>
  <c r="D356" l="1"/>
  <c r="H356" s="1"/>
  <c r="I356" s="1"/>
  <c r="K355"/>
  <c r="L356" l="1"/>
  <c r="J356"/>
  <c r="F357"/>
  <c r="G357" s="1"/>
  <c r="K356" l="1"/>
  <c r="D357"/>
  <c r="H357" s="1"/>
  <c r="I357" s="1"/>
  <c r="J357" l="1"/>
  <c r="L357"/>
  <c r="F358"/>
  <c r="G358" s="1"/>
  <c r="K357" l="1"/>
  <c r="D358"/>
  <c r="H358" s="1"/>
  <c r="I358" s="1"/>
  <c r="J358" l="1"/>
  <c r="L358"/>
  <c r="F359"/>
  <c r="G359" s="1"/>
  <c r="K358" l="1"/>
  <c r="D359"/>
  <c r="H359" s="1"/>
  <c r="I359" s="1"/>
  <c r="F360" l="1"/>
  <c r="G360" s="1"/>
  <c r="L359"/>
  <c r="J359"/>
  <c r="K359" l="1"/>
  <c r="D360"/>
  <c r="H360" s="1"/>
  <c r="I360" s="1"/>
  <c r="L360" l="1"/>
  <c r="F361"/>
  <c r="G361" s="1"/>
  <c r="J360"/>
  <c r="D361" l="1"/>
  <c r="H361" s="1"/>
  <c r="I361" s="1"/>
  <c r="K360"/>
  <c r="J361" l="1"/>
  <c r="F362"/>
  <c r="L361"/>
  <c r="G362"/>
  <c r="K361" l="1"/>
  <c r="D362"/>
  <c r="H362" s="1"/>
  <c r="I362" s="1"/>
  <c r="L362" l="1"/>
  <c r="F363"/>
  <c r="G363" s="1"/>
  <c r="J362"/>
  <c r="D363" l="1"/>
  <c r="H363" s="1"/>
  <c r="I363" s="1"/>
  <c r="K362"/>
  <c r="F364" l="1"/>
  <c r="G364" s="1"/>
  <c r="L363"/>
  <c r="J363"/>
  <c r="K363" l="1"/>
  <c r="D364"/>
  <c r="H364" s="1"/>
  <c r="I364" s="1"/>
  <c r="J364" l="1"/>
  <c r="L364"/>
  <c r="F365"/>
  <c r="G365" s="1"/>
  <c r="K364" l="1"/>
  <c r="D365"/>
  <c r="H365" s="1"/>
  <c r="I365" s="1"/>
  <c r="F366" l="1"/>
  <c r="G366"/>
  <c r="J365"/>
  <c r="L365"/>
  <c r="K365" l="1"/>
  <c r="D366"/>
  <c r="H366" s="1"/>
  <c r="I366" s="1"/>
  <c r="J366" l="1"/>
  <c r="F367"/>
  <c r="G367" s="1"/>
  <c r="L366"/>
  <c r="K366" l="1"/>
  <c r="D367"/>
  <c r="H367" s="1"/>
  <c r="I367" s="1"/>
  <c r="L367" l="1"/>
  <c r="K367" s="1"/>
  <c r="J367"/>
</calcChain>
</file>

<file path=xl/sharedStrings.xml><?xml version="1.0" encoding="utf-8"?>
<sst xmlns="http://schemas.openxmlformats.org/spreadsheetml/2006/main" count="2013" uniqueCount="279">
  <si>
    <t>Date</t>
  </si>
  <si>
    <t>Description</t>
  </si>
  <si>
    <t>Amount</t>
  </si>
  <si>
    <t>Category</t>
  </si>
  <si>
    <t>Groceries</t>
  </si>
  <si>
    <t>Utilities</t>
  </si>
  <si>
    <t>Kids</t>
  </si>
  <si>
    <t>Travel</t>
  </si>
  <si>
    <t>Reimbursement</t>
  </si>
  <si>
    <t>Mortgage</t>
  </si>
  <si>
    <t>Parents</t>
  </si>
  <si>
    <t>Auto/Fuel</t>
  </si>
  <si>
    <t>Dining</t>
  </si>
  <si>
    <t>Home Goods</t>
  </si>
  <si>
    <t>Pets</t>
  </si>
  <si>
    <t>Entertainment</t>
  </si>
  <si>
    <t>Christmas</t>
  </si>
  <si>
    <t>x</t>
  </si>
  <si>
    <t>Insurance</t>
  </si>
  <si>
    <t>Taxes</t>
  </si>
  <si>
    <t>INCOME</t>
  </si>
  <si>
    <t>Gross Salary</t>
  </si>
  <si>
    <t>Slush</t>
  </si>
  <si>
    <t>Miscellaneous</t>
  </si>
  <si>
    <t>Personal Items</t>
  </si>
  <si>
    <t>EXPENSES</t>
  </si>
  <si>
    <t>401(k)</t>
  </si>
  <si>
    <t>Taxable</t>
  </si>
  <si>
    <t>IRA</t>
  </si>
  <si>
    <t>Budget</t>
  </si>
  <si>
    <t>Actual</t>
  </si>
  <si>
    <t>Over / Under</t>
  </si>
  <si>
    <t>JANUARY 2015</t>
  </si>
  <si>
    <t>LEDGER</t>
  </si>
  <si>
    <t>CATEGORIES</t>
  </si>
  <si>
    <t>DISPLAY</t>
  </si>
  <si>
    <t>BUDGET</t>
  </si>
  <si>
    <t>January</t>
  </si>
  <si>
    <t>Total Income</t>
  </si>
  <si>
    <t>Total Expenses</t>
  </si>
  <si>
    <t>Pay Dates</t>
  </si>
  <si>
    <t>Base Pay</t>
  </si>
  <si>
    <t>Health Insurance</t>
  </si>
  <si>
    <t>Dental Insurance</t>
  </si>
  <si>
    <t>Vision Insurance</t>
  </si>
  <si>
    <t>Dependent Care FSA</t>
  </si>
  <si>
    <t>401(K)</t>
  </si>
  <si>
    <t>Pre-Tax Deductions</t>
  </si>
  <si>
    <t>Taxable Pay</t>
  </si>
  <si>
    <t>Federal Taxes</t>
  </si>
  <si>
    <t>State Taxes</t>
  </si>
  <si>
    <t>Social Security</t>
  </si>
  <si>
    <t>Medicare</t>
  </si>
  <si>
    <t xml:space="preserve"> Life Insurance (Family)</t>
  </si>
  <si>
    <t>Life Insurance</t>
  </si>
  <si>
    <t>Take Home Pay</t>
  </si>
  <si>
    <t>Cell Phone</t>
  </si>
  <si>
    <t>Reimbursemets</t>
  </si>
  <si>
    <t>Total Paycheck Amount</t>
  </si>
  <si>
    <t>Short Term Disability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</si>
  <si>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</si>
  <si>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</si>
  <si>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</si>
  <si>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</si>
  <si>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</si>
  <si>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</si>
  <si>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</si>
  <si>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</si>
  <si>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</si>
  <si>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</si>
  <si>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</si>
  <si>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Annual</t>
  </si>
  <si>
    <t>ACTUAL</t>
  </si>
  <si>
    <t>Notes</t>
  </si>
  <si>
    <t>FEBRUARY 2015</t>
  </si>
  <si>
    <t>Cash</t>
  </si>
  <si>
    <t>Water</t>
  </si>
  <si>
    <t>TAXES</t>
  </si>
  <si>
    <t>INSURANCE</t>
  </si>
  <si>
    <t>Taxes Total</t>
  </si>
  <si>
    <t>Insurance Total</t>
  </si>
  <si>
    <t>Location</t>
  </si>
  <si>
    <t>TOTAL</t>
  </si>
  <si>
    <t>Tax</t>
  </si>
  <si>
    <t>FRUITS</t>
  </si>
  <si>
    <t>Apple</t>
  </si>
  <si>
    <t>Banana</t>
  </si>
  <si>
    <t>Blackberry</t>
  </si>
  <si>
    <t>Blueberry</t>
  </si>
  <si>
    <t>Dried</t>
  </si>
  <si>
    <t>Grapes</t>
  </si>
  <si>
    <t>Lemon/Lime</t>
  </si>
  <si>
    <t>Orange</t>
  </si>
  <si>
    <t>Peach</t>
  </si>
  <si>
    <t>Pear</t>
  </si>
  <si>
    <t>Pineapple</t>
  </si>
  <si>
    <t>Strawberry</t>
  </si>
  <si>
    <t>VEGGIES</t>
  </si>
  <si>
    <t>Asparagus</t>
  </si>
  <si>
    <t>Avocado</t>
  </si>
  <si>
    <t>Broccoli</t>
  </si>
  <si>
    <t>Brussel Sprout</t>
  </si>
  <si>
    <t>Celery</t>
  </si>
  <si>
    <t>Green Beans</t>
  </si>
  <si>
    <t>Lettuce</t>
  </si>
  <si>
    <t>Mushroom</t>
  </si>
  <si>
    <t>Onion</t>
  </si>
  <si>
    <t>Pepper, Bell-Green</t>
  </si>
  <si>
    <t>Pepper, Bell-Red</t>
  </si>
  <si>
    <t>Pepper, Jalapeno</t>
  </si>
  <si>
    <t>Potato, Russett</t>
  </si>
  <si>
    <t>Spinach</t>
  </si>
  <si>
    <t>Squash, Butternut</t>
  </si>
  <si>
    <t>Squah, Spaghetti</t>
  </si>
  <si>
    <t>Squash, Yellow</t>
  </si>
  <si>
    <t>Tomato, Cherry</t>
  </si>
  <si>
    <t>Tomato, Large</t>
  </si>
  <si>
    <t>Zucchini</t>
  </si>
  <si>
    <t>MEAT</t>
  </si>
  <si>
    <t>Beef, Ground</t>
  </si>
  <si>
    <t>Beef, Steak</t>
  </si>
  <si>
    <t>Chicken, Breast</t>
  </si>
  <si>
    <t>Chicken, Other</t>
  </si>
  <si>
    <t>Chicken, Whole</t>
  </si>
  <si>
    <t>Deli</t>
  </si>
  <si>
    <t>Pork, Bacon</t>
  </si>
  <si>
    <t>Pork, Loin</t>
  </si>
  <si>
    <t>Pork, Ribs</t>
  </si>
  <si>
    <t>Sausage, Links</t>
  </si>
  <si>
    <t>Sausage, Bulk</t>
  </si>
  <si>
    <t>Potato, Sweet</t>
  </si>
  <si>
    <t>DAIRY</t>
  </si>
  <si>
    <t>Almond Milk</t>
  </si>
  <si>
    <t>Butter</t>
  </si>
  <si>
    <t>Cheese, Cheddar</t>
  </si>
  <si>
    <t>Cheese, Mozzarella</t>
  </si>
  <si>
    <t>Eggs</t>
  </si>
  <si>
    <t>PANTRY</t>
  </si>
  <si>
    <t>Bread</t>
  </si>
  <si>
    <t>Clif Bars</t>
  </si>
  <si>
    <t>Canned Beans</t>
  </si>
  <si>
    <t>Canned Tomatoes</t>
  </si>
  <si>
    <t>Cereal</t>
  </si>
  <si>
    <t>Chips</t>
  </si>
  <si>
    <t>Condiments</t>
  </si>
  <si>
    <t>Baking Supplies</t>
  </si>
  <si>
    <t>Frozen Pizza</t>
  </si>
  <si>
    <t>Nuts</t>
  </si>
  <si>
    <t>Oats</t>
  </si>
  <si>
    <t>Pasta</t>
  </si>
  <si>
    <t>Peanut Butter</t>
  </si>
  <si>
    <t>Pickled</t>
  </si>
  <si>
    <t>Pre-Made Mix</t>
  </si>
  <si>
    <t>Rice</t>
  </si>
  <si>
    <t>Salad Dressing</t>
  </si>
  <si>
    <t>Snack Items</t>
  </si>
  <si>
    <t>Spices</t>
  </si>
  <si>
    <t>Tortillas</t>
  </si>
  <si>
    <t>OTHER</t>
  </si>
  <si>
    <t>BEVERAGE</t>
  </si>
  <si>
    <t>Coffee</t>
  </si>
  <si>
    <t>Soft Drink</t>
  </si>
  <si>
    <t>Sports Drink</t>
  </si>
  <si>
    <t>Drink Mix</t>
  </si>
  <si>
    <t>Juice</t>
  </si>
  <si>
    <t xml:space="preserve">Beer </t>
  </si>
  <si>
    <t>Liquor</t>
  </si>
  <si>
    <t>Wine</t>
  </si>
  <si>
    <t>HOME GOODS</t>
  </si>
  <si>
    <t>Grilling</t>
  </si>
  <si>
    <t>House Cleaning</t>
  </si>
  <si>
    <t>Detergent</t>
  </si>
  <si>
    <t>First Aid</t>
  </si>
  <si>
    <t>Meds, OTC / Rx</t>
  </si>
  <si>
    <t>Paper Goods</t>
  </si>
  <si>
    <t>Maintenance</t>
  </si>
  <si>
    <t>Batteries</t>
  </si>
  <si>
    <t>Soap / Toothpaste</t>
  </si>
  <si>
    <t>01</t>
  </si>
  <si>
    <t>01-Jan</t>
  </si>
  <si>
    <t>02</t>
  </si>
  <si>
    <t>02-Feb</t>
  </si>
  <si>
    <t>Dry Beans</t>
  </si>
  <si>
    <t>03</t>
  </si>
  <si>
    <t>03-March</t>
  </si>
  <si>
    <t>Property Taxes</t>
  </si>
  <si>
    <t>ANNUAL</t>
  </si>
  <si>
    <t>Purchase Price</t>
  </si>
  <si>
    <t>Total Paid</t>
  </si>
  <si>
    <t>Principal</t>
  </si>
  <si>
    <t>Total Interest</t>
  </si>
  <si>
    <t>Interest</t>
  </si>
  <si>
    <t>Total PMI</t>
  </si>
  <si>
    <t>Term (years)</t>
  </si>
  <si>
    <t>Payment</t>
  </si>
  <si>
    <t>Payment Date</t>
  </si>
  <si>
    <t>Payment Amount</t>
  </si>
  <si>
    <t>PMI</t>
  </si>
  <si>
    <r>
      <t xml:space="preserve">Escrow
</t>
    </r>
    <r>
      <rPr>
        <sz val="7"/>
        <color theme="1"/>
        <rFont val="Calibri"/>
        <family val="2"/>
        <scheme val="minor"/>
      </rPr>
      <t>(taxes and insurance)</t>
    </r>
  </si>
  <si>
    <t>Prinicpal</t>
  </si>
  <si>
    <t>Additional Principal</t>
  </si>
  <si>
    <t>Remaining Principal</t>
  </si>
  <si>
    <t>Equity</t>
  </si>
  <si>
    <t>LTV</t>
  </si>
  <si>
    <t>Paychecks</t>
  </si>
  <si>
    <t>Weeks</t>
  </si>
  <si>
    <t>Sweeteners</t>
  </si>
  <si>
    <t>Oil / Vinegar</t>
  </si>
  <si>
    <t>GF Snacks</t>
  </si>
  <si>
    <t>Herbs</t>
  </si>
  <si>
    <t>COMBINED</t>
  </si>
  <si>
    <t>Balance</t>
  </si>
  <si>
    <t>Real Estate</t>
  </si>
  <si>
    <t>Net Worth</t>
  </si>
  <si>
    <t>Home Equity</t>
  </si>
  <si>
    <t>Carrots</t>
  </si>
  <si>
    <t>Salad Mix</t>
  </si>
  <si>
    <t>Junk Food</t>
  </si>
  <si>
    <t>Frozen</t>
  </si>
  <si>
    <t xml:space="preserve"> </t>
  </si>
  <si>
    <t>Potato, Red/Gold</t>
  </si>
  <si>
    <t>Cheese, Other</t>
  </si>
  <si>
    <t>MARCH 2015</t>
  </si>
  <si>
    <t xml:space="preserve"> Life Insurance (Self)</t>
  </si>
  <si>
    <t>Mr. FICA</t>
  </si>
  <si>
    <t>Mr. SS</t>
  </si>
  <si>
    <t>Mr. Medicare</t>
  </si>
  <si>
    <t>Mr. State</t>
  </si>
  <si>
    <t>Mrs. FICA</t>
  </si>
  <si>
    <t>Mrs. SS</t>
  </si>
  <si>
    <t>Mrs. Medicare</t>
  </si>
  <si>
    <t>Mrs. State</t>
  </si>
  <si>
    <t>Mr. Subtotal</t>
  </si>
  <si>
    <t>Mrs. Subtotal</t>
  </si>
  <si>
    <t>Mr. Health</t>
  </si>
  <si>
    <t>Mr. Dental</t>
  </si>
  <si>
    <t>Mr. Visions</t>
  </si>
  <si>
    <t>Mr. Life</t>
  </si>
  <si>
    <t>Mr. Dep Life</t>
  </si>
  <si>
    <t>Mrs. ST Dis</t>
  </si>
  <si>
    <t>Mrs.Subtotal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</si>
  <si>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</si>
  <si>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</si>
  <si>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</si>
  <si>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</si>
  <si>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</si>
  <si>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</si>
  <si>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</si>
  <si>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</si>
  <si>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</si>
  <si>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04-April</t>
  </si>
  <si>
    <t>05-May</t>
  </si>
  <si>
    <t>07-July</t>
  </si>
  <si>
    <t>06-June</t>
  </si>
  <si>
    <t>09-Sept</t>
  </si>
  <si>
    <t>10-Oct</t>
  </si>
  <si>
    <t>11-Nov</t>
  </si>
  <si>
    <t>12-Dec</t>
  </si>
  <si>
    <t>APRIL 2015</t>
  </si>
  <si>
    <t>JUNE 2015</t>
  </si>
  <si>
    <t>JULY 2015</t>
  </si>
  <si>
    <t>MAY 2015</t>
  </si>
  <si>
    <t>AUGUST 2015</t>
  </si>
  <si>
    <t>SEPTEMBER 2015</t>
  </si>
  <si>
    <t>OCTOBER 2015</t>
  </si>
  <si>
    <t>NOVEMBER 2015</t>
  </si>
  <si>
    <t>DECEMBER 2015</t>
  </si>
  <si>
    <t>CHART</t>
  </si>
  <si>
    <t>Black - Manually entered</t>
  </si>
  <si>
    <t>Blue - referenced from elsewhere</t>
  </si>
  <si>
    <t>Green - calculated</t>
  </si>
  <si>
    <t>Mr.</t>
  </si>
  <si>
    <t>Mrs.</t>
  </si>
  <si>
    <t>SAVINGS</t>
  </si>
  <si>
    <t>Total Savings</t>
  </si>
  <si>
    <t>Divd/Int/CG</t>
  </si>
  <si>
    <t>Open</t>
  </si>
  <si>
    <t>Health Savings</t>
  </si>
  <si>
    <t>Savings</t>
  </si>
</sst>
</file>

<file path=xl/styles.xml><?xml version="1.0" encoding="utf-8"?>
<styleSheet xmlns="http://schemas.openxmlformats.org/spreadsheetml/2006/main">
  <numFmts count="7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.00"/>
    <numFmt numFmtId="165" formatCode="0.000%"/>
    <numFmt numFmtId="166" formatCode="[$-409]d\-mmm;@"/>
    <numFmt numFmtId="167" formatCode="mm/dd/yy;@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00B050"/>
      <name val="Calibri"/>
      <family val="2"/>
      <scheme val="minor"/>
    </font>
    <font>
      <sz val="7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i/>
      <sz val="14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7">
    <xf numFmtId="0" fontId="0" fillId="0" borderId="0" xfId="0"/>
    <xf numFmtId="0" fontId="0" fillId="0" borderId="0" xfId="0" applyFill="1"/>
    <xf numFmtId="0" fontId="0" fillId="0" borderId="0" xfId="0" applyAlignment="1">
      <alignment horizontal="left"/>
    </xf>
    <xf numFmtId="44" fontId="0" fillId="0" borderId="0" xfId="0" applyNumberFormat="1"/>
    <xf numFmtId="44" fontId="3" fillId="0" borderId="0" xfId="0" applyNumberFormat="1" applyFont="1"/>
    <xf numFmtId="44" fontId="0" fillId="0" borderId="0" xfId="2" applyFont="1"/>
    <xf numFmtId="14" fontId="3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left"/>
    </xf>
    <xf numFmtId="164" fontId="3" fillId="0" borderId="0" xfId="2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164" fontId="4" fillId="0" borderId="0" xfId="2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right"/>
    </xf>
    <xf numFmtId="9" fontId="0" fillId="0" borderId="0" xfId="3" applyFont="1" applyAlignment="1">
      <alignment horizontal="center"/>
    </xf>
    <xf numFmtId="164" fontId="0" fillId="0" borderId="0" xfId="2" applyNumberFormat="1" applyFont="1" applyAlignment="1">
      <alignment horizontal="center"/>
    </xf>
    <xf numFmtId="10" fontId="0" fillId="0" borderId="0" xfId="3" applyNumberFormat="1" applyFont="1" applyAlignment="1">
      <alignment horizontal="center"/>
    </xf>
    <xf numFmtId="0" fontId="3" fillId="0" borderId="0" xfId="0" applyFont="1" applyAlignment="1">
      <alignment horizontal="center"/>
    </xf>
    <xf numFmtId="44" fontId="6" fillId="0" borderId="0" xfId="0" applyNumberFormat="1" applyFont="1"/>
    <xf numFmtId="44" fontId="6" fillId="0" borderId="0" xfId="2" applyFont="1"/>
    <xf numFmtId="44" fontId="7" fillId="0" borderId="0" xfId="0" applyNumberFormat="1" applyFont="1"/>
    <xf numFmtId="44" fontId="8" fillId="0" borderId="0" xfId="0" applyNumberFormat="1" applyFont="1"/>
    <xf numFmtId="0" fontId="7" fillId="0" borderId="0" xfId="0" applyFont="1"/>
    <xf numFmtId="44" fontId="7" fillId="0" borderId="0" xfId="2" applyFont="1"/>
    <xf numFmtId="44" fontId="8" fillId="0" borderId="0" xfId="2" applyFont="1"/>
    <xf numFmtId="44" fontId="9" fillId="0" borderId="0" xfId="2" applyFont="1"/>
    <xf numFmtId="0" fontId="6" fillId="0" borderId="0" xfId="0" applyFont="1"/>
    <xf numFmtId="4" fontId="0" fillId="0" borderId="0" xfId="0" applyNumberFormat="1" applyFill="1"/>
    <xf numFmtId="4" fontId="0" fillId="0" borderId="0" xfId="0" applyNumberFormat="1"/>
    <xf numFmtId="166" fontId="0" fillId="0" borderId="0" xfId="0" applyNumberFormat="1"/>
    <xf numFmtId="166" fontId="0" fillId="0" borderId="0" xfId="0" applyNumberFormat="1" applyFill="1"/>
    <xf numFmtId="0" fontId="0" fillId="0" borderId="0" xfId="0" applyAlignment="1">
      <alignment horizontal="centerContinuous"/>
    </xf>
    <xf numFmtId="0" fontId="10" fillId="0" borderId="0" xfId="0" applyFont="1" applyAlignment="1">
      <alignment horizontal="centerContinuous"/>
    </xf>
    <xf numFmtId="0" fontId="0" fillId="0" borderId="0" xfId="0" applyAlignment="1">
      <alignment horizontal="left" indent="1"/>
    </xf>
    <xf numFmtId="0" fontId="3" fillId="0" borderId="0" xfId="0" applyFont="1"/>
    <xf numFmtId="44" fontId="5" fillId="0" borderId="0" xfId="0" applyNumberFormat="1" applyFont="1" applyAlignment="1">
      <alignment horizontal="centerContinuous"/>
    </xf>
    <xf numFmtId="44" fontId="0" fillId="0" borderId="0" xfId="0" applyNumberFormat="1" applyAlignment="1">
      <alignment horizontal="center"/>
    </xf>
    <xf numFmtId="0" fontId="4" fillId="0" borderId="0" xfId="0" applyFont="1" applyAlignment="1">
      <alignment horizontal="right"/>
    </xf>
    <xf numFmtId="0" fontId="0" fillId="2" borderId="1" xfId="0" applyFill="1" applyBorder="1"/>
    <xf numFmtId="0" fontId="3" fillId="2" borderId="1" xfId="0" applyFont="1" applyFill="1" applyBorder="1"/>
    <xf numFmtId="2" fontId="0" fillId="0" borderId="0" xfId="0" applyNumberFormat="1"/>
    <xf numFmtId="2" fontId="0" fillId="0" borderId="12" xfId="0" applyNumberFormat="1" applyBorder="1"/>
    <xf numFmtId="2" fontId="0" fillId="0" borderId="5" xfId="0" applyNumberFormat="1" applyBorder="1"/>
    <xf numFmtId="2" fontId="0" fillId="0" borderId="9" xfId="0" applyNumberFormat="1" applyBorder="1"/>
    <xf numFmtId="2" fontId="0" fillId="0" borderId="14" xfId="0" applyNumberFormat="1" applyBorder="1"/>
    <xf numFmtId="2" fontId="0" fillId="0" borderId="7" xfId="0" applyNumberFormat="1" applyBorder="1"/>
    <xf numFmtId="2" fontId="8" fillId="0" borderId="15" xfId="0" applyNumberFormat="1" applyFont="1" applyBorder="1"/>
    <xf numFmtId="2" fontId="9" fillId="0" borderId="3" xfId="0" applyNumberFormat="1" applyFont="1" applyBorder="1"/>
    <xf numFmtId="2" fontId="8" fillId="0" borderId="21" xfId="0" applyNumberFormat="1" applyFont="1" applyBorder="1"/>
    <xf numFmtId="2" fontId="8" fillId="0" borderId="3" xfId="0" applyNumberFormat="1" applyFont="1" applyBorder="1"/>
    <xf numFmtId="0" fontId="0" fillId="0" borderId="22" xfId="0" applyBorder="1"/>
    <xf numFmtId="2" fontId="0" fillId="0" borderId="22" xfId="0" applyNumberFormat="1" applyBorder="1"/>
    <xf numFmtId="2" fontId="0" fillId="0" borderId="17" xfId="0" applyNumberFormat="1" applyBorder="1" applyAlignment="1">
      <alignment horizontal="center"/>
    </xf>
    <xf numFmtId="2" fontId="7" fillId="0" borderId="7" xfId="0" applyNumberFormat="1" applyFont="1" applyBorder="1"/>
    <xf numFmtId="2" fontId="7" fillId="0" borderId="12" xfId="0" applyNumberFormat="1" applyFont="1" applyBorder="1"/>
    <xf numFmtId="2" fontId="7" fillId="0" borderId="5" xfId="0" applyNumberFormat="1" applyFont="1" applyBorder="1"/>
    <xf numFmtId="2" fontId="7" fillId="0" borderId="9" xfId="0" applyNumberFormat="1" applyFont="1" applyBorder="1"/>
    <xf numFmtId="2" fontId="7" fillId="0" borderId="22" xfId="0" applyNumberFormat="1" applyFont="1" applyBorder="1"/>
    <xf numFmtId="2" fontId="7" fillId="0" borderId="14" xfId="0" applyNumberFormat="1" applyFont="1" applyBorder="1"/>
    <xf numFmtId="0" fontId="0" fillId="0" borderId="23" xfId="0" applyBorder="1"/>
    <xf numFmtId="0" fontId="0" fillId="0" borderId="24" xfId="0" applyBorder="1"/>
    <xf numFmtId="0" fontId="5" fillId="0" borderId="25" xfId="0" applyFont="1" applyBorder="1"/>
    <xf numFmtId="0" fontId="0" fillId="0" borderId="26" xfId="0" applyBorder="1"/>
    <xf numFmtId="0" fontId="3" fillId="0" borderId="27" xfId="0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3" fillId="0" borderId="31" xfId="0" applyFont="1" applyBorder="1"/>
    <xf numFmtId="0" fontId="3" fillId="0" borderId="25" xfId="0" applyFont="1" applyBorder="1"/>
    <xf numFmtId="0" fontId="0" fillId="0" borderId="32" xfId="0" applyBorder="1"/>
    <xf numFmtId="2" fontId="9" fillId="0" borderId="2" xfId="0" applyNumberFormat="1" applyFont="1" applyBorder="1"/>
    <xf numFmtId="2" fontId="0" fillId="0" borderId="6" xfId="0" applyNumberFormat="1" applyBorder="1"/>
    <xf numFmtId="2" fontId="8" fillId="0" borderId="10" xfId="0" applyNumberFormat="1" applyFont="1" applyBorder="1"/>
    <xf numFmtId="2" fontId="0" fillId="0" borderId="11" xfId="0" applyNumberFormat="1" applyBorder="1"/>
    <xf numFmtId="2" fontId="0" fillId="0" borderId="4" xfId="0" applyNumberFormat="1" applyBorder="1"/>
    <xf numFmtId="2" fontId="0" fillId="0" borderId="8" xfId="0" applyNumberFormat="1" applyBorder="1"/>
    <xf numFmtId="2" fontId="8" fillId="0" borderId="20" xfId="0" applyNumberFormat="1" applyFont="1" applyBorder="1"/>
    <xf numFmtId="2" fontId="8" fillId="0" borderId="2" xfId="0" applyNumberFormat="1" applyFont="1" applyBorder="1"/>
    <xf numFmtId="2" fontId="0" fillId="0" borderId="13" xfId="0" applyNumberFormat="1" applyBorder="1"/>
    <xf numFmtId="0" fontId="0" fillId="2" borderId="33" xfId="0" quotePrefix="1" applyFill="1" applyBorder="1"/>
    <xf numFmtId="0" fontId="5" fillId="2" borderId="1" xfId="0" applyFont="1" applyFill="1" applyBorder="1"/>
    <xf numFmtId="0" fontId="0" fillId="2" borderId="34" xfId="0" applyFill="1" applyBorder="1"/>
    <xf numFmtId="2" fontId="0" fillId="0" borderId="17" xfId="0" quotePrefix="1" applyNumberFormat="1" applyBorder="1" applyAlignment="1">
      <alignment horizontal="center"/>
    </xf>
    <xf numFmtId="167" fontId="0" fillId="0" borderId="16" xfId="0" applyNumberFormat="1" applyBorder="1" applyAlignment="1">
      <alignment horizontal="center"/>
    </xf>
    <xf numFmtId="167" fontId="0" fillId="0" borderId="17" xfId="0" applyNumberForma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0" fontId="0" fillId="0" borderId="19" xfId="0" applyNumberFormat="1" applyBorder="1" applyAlignment="1">
      <alignment horizontal="center"/>
    </xf>
    <xf numFmtId="13" fontId="0" fillId="0" borderId="0" xfId="0" applyNumberFormat="1"/>
    <xf numFmtId="166" fontId="0" fillId="0" borderId="0" xfId="0" applyNumberFormat="1" applyAlignment="1">
      <alignment horizontal="left"/>
    </xf>
    <xf numFmtId="0" fontId="0" fillId="0" borderId="0" xfId="0" applyFont="1"/>
    <xf numFmtId="9" fontId="7" fillId="0" borderId="0" xfId="3" applyNumberFormat="1" applyFont="1"/>
    <xf numFmtId="0" fontId="0" fillId="0" borderId="0" xfId="0" applyAlignment="1">
      <alignment vertical="center"/>
    </xf>
    <xf numFmtId="44" fontId="0" fillId="0" borderId="0" xfId="2" applyFont="1" applyAlignment="1">
      <alignment vertical="center"/>
    </xf>
    <xf numFmtId="44" fontId="0" fillId="0" borderId="0" xfId="0" applyNumberFormat="1" applyAlignment="1">
      <alignment vertical="center"/>
    </xf>
    <xf numFmtId="165" fontId="0" fillId="0" borderId="0" xfId="3" applyNumberFormat="1" applyFont="1" applyAlignment="1">
      <alignment vertical="center"/>
    </xf>
    <xf numFmtId="14" fontId="0" fillId="0" borderId="0" xfId="0" applyNumberFormat="1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14" fontId="0" fillId="0" borderId="0" xfId="0" applyNumberFormat="1" applyAlignment="1">
      <alignment horizontal="right"/>
    </xf>
    <xf numFmtId="164" fontId="5" fillId="0" borderId="0" xfId="0" applyNumberFormat="1" applyFont="1" applyAlignment="1">
      <alignment horizontal="centerContinuous"/>
    </xf>
    <xf numFmtId="42" fontId="0" fillId="0" borderId="0" xfId="0" applyNumberFormat="1"/>
    <xf numFmtId="16" fontId="0" fillId="0" borderId="0" xfId="0" quotePrefix="1" applyNumberFormat="1"/>
    <xf numFmtId="9" fontId="0" fillId="0" borderId="0" xfId="3" applyFont="1"/>
    <xf numFmtId="8" fontId="7" fillId="0" borderId="0" xfId="2" applyNumberFormat="1" applyFont="1" applyAlignment="1">
      <alignment vertical="center"/>
    </xf>
    <xf numFmtId="44" fontId="7" fillId="0" borderId="0" xfId="0" applyNumberFormat="1" applyFont="1" applyAlignment="1">
      <alignment vertical="center"/>
    </xf>
    <xf numFmtId="44" fontId="7" fillId="0" borderId="0" xfId="2" applyFont="1" applyAlignment="1">
      <alignment vertical="center"/>
    </xf>
    <xf numFmtId="10" fontId="7" fillId="0" borderId="0" xfId="3" applyNumberFormat="1" applyFont="1" applyAlignment="1">
      <alignment vertical="center"/>
    </xf>
    <xf numFmtId="164" fontId="8" fillId="0" borderId="0" xfId="2" applyNumberFormat="1" applyFont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7" fillId="0" borderId="0" xfId="0" applyFont="1" applyAlignment="1">
      <alignment horizontal="left"/>
    </xf>
    <xf numFmtId="164" fontId="7" fillId="0" borderId="0" xfId="2" applyNumberFormat="1" applyFont="1" applyAlignment="1">
      <alignment horizontal="center"/>
    </xf>
    <xf numFmtId="164" fontId="14" fillId="0" borderId="0" xfId="2" applyNumberFormat="1" applyFont="1" applyAlignment="1">
      <alignment horizontal="center"/>
    </xf>
    <xf numFmtId="14" fontId="7" fillId="0" borderId="0" xfId="0" applyNumberFormat="1" applyFont="1" applyAlignment="1">
      <alignment horizontal="left"/>
    </xf>
    <xf numFmtId="2" fontId="7" fillId="0" borderId="0" xfId="0" applyNumberFormat="1" applyFont="1"/>
    <xf numFmtId="2" fontId="11" fillId="0" borderId="0" xfId="0" applyNumberFormat="1" applyFont="1"/>
    <xf numFmtId="2" fontId="8" fillId="0" borderId="0" xfId="0" applyNumberFormat="1" applyFont="1"/>
    <xf numFmtId="42" fontId="7" fillId="0" borderId="0" xfId="0" applyNumberFormat="1" applyFont="1"/>
    <xf numFmtId="42" fontId="6" fillId="0" borderId="0" xfId="0" applyNumberFormat="1" applyFont="1"/>
    <xf numFmtId="0" fontId="6" fillId="0" borderId="0" xfId="0" applyFont="1" applyAlignment="1">
      <alignment horizontal="left" indent="1"/>
    </xf>
    <xf numFmtId="44" fontId="15" fillId="0" borderId="0" xfId="0" applyNumberFormat="1" applyFont="1"/>
    <xf numFmtId="44" fontId="0" fillId="0" borderId="0" xfId="2" applyFont="1" applyAlignment="1">
      <alignment vertical="center" wrapText="1"/>
    </xf>
    <xf numFmtId="44" fontId="16" fillId="0" borderId="0" xfId="2" applyFont="1" applyAlignment="1">
      <alignment vertical="center"/>
    </xf>
    <xf numFmtId="14" fontId="4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14" fontId="4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left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right"/>
    </xf>
    <xf numFmtId="0" fontId="10" fillId="0" borderId="0" xfId="0" applyFont="1"/>
    <xf numFmtId="0" fontId="18" fillId="0" borderId="0" xfId="0" applyFont="1" applyAlignment="1">
      <alignment horizontal="center"/>
    </xf>
    <xf numFmtId="17" fontId="10" fillId="0" borderId="0" xfId="0" quotePrefix="1" applyNumberFormat="1" applyFont="1" applyAlignment="1">
      <alignment horizontal="centerContinuous"/>
    </xf>
    <xf numFmtId="166" fontId="17" fillId="0" borderId="0" xfId="0" applyNumberFormat="1" applyFont="1" applyAlignment="1">
      <alignment horizontal="centerContinuous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17" fillId="0" borderId="0" xfId="0" applyFont="1" applyAlignment="1">
      <alignment horizontal="centerContinuous"/>
    </xf>
  </cellXfs>
  <cellStyles count="5">
    <cellStyle name="Currency" xfId="2" builtinId="4"/>
    <cellStyle name="Currency 2" xfId="1"/>
    <cellStyle name="Normal" xfId="0" builtinId="0"/>
    <cellStyle name="Percent" xfId="3" builtinId="5"/>
    <cellStyle name="Percent 2" xfId="4"/>
  </cellStyles>
  <dxfs count="36"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title>
      <c:tx>
        <c:rich>
          <a:bodyPr/>
          <a:lstStyle/>
          <a:p>
            <a:pPr>
              <a:defRPr/>
            </a:pPr>
            <a:r>
              <a:rPr lang="en-US"/>
              <a:t>January 2015</a:t>
            </a:r>
          </a:p>
        </c:rich>
      </c:tx>
      <c:layout/>
    </c:title>
    <c:plotArea>
      <c:layout/>
      <c:pieChart>
        <c:varyColors val="1"/>
        <c:ser>
          <c:idx val="0"/>
          <c:order val="0"/>
          <c:cat>
            <c:numRef>
              <c:f>January!$H$2:$H$15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cat>
          <c:val>
            <c:numRef>
              <c:f>January!$I$2:$I$15</c:f>
              <c:numCache>
                <c:formatCode>_("$"* #,##0.00_);_("$"* \(#,##0.00\);_("$"* "-"??_);_(@_)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2"/>
  <c:chart>
    <c:title>
      <c:tx>
        <c:rich>
          <a:bodyPr/>
          <a:lstStyle/>
          <a:p>
            <a:pPr>
              <a:defRPr/>
            </a:pPr>
            <a:r>
              <a:rPr lang="en-US"/>
              <a:t>October 2015</a:t>
            </a:r>
          </a:p>
        </c:rich>
      </c:tx>
      <c:layout/>
    </c:title>
    <c:plotArea>
      <c:layout/>
      <c:pieChart>
        <c:varyColors val="1"/>
        <c:ser>
          <c:idx val="0"/>
          <c:order val="0"/>
          <c:cat>
            <c:numRef>
              <c:f>October!$H$2:$H$15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cat>
          <c:val>
            <c:numRef>
              <c:f>October!$I$2:$I$15</c:f>
              <c:numCache>
                <c:formatCode>_("$"* #,##0.00_);_("$"* \(#,##0.00\);_("$"* "-"??_);_(@_)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2"/>
  <c:chart>
    <c:title>
      <c:tx>
        <c:rich>
          <a:bodyPr/>
          <a:lstStyle/>
          <a:p>
            <a:pPr>
              <a:defRPr/>
            </a:pPr>
            <a:r>
              <a:rPr lang="en-US"/>
              <a:t>November 2015</a:t>
            </a:r>
          </a:p>
        </c:rich>
      </c:tx>
      <c:layout/>
    </c:title>
    <c:plotArea>
      <c:layout/>
      <c:pieChart>
        <c:varyColors val="1"/>
        <c:ser>
          <c:idx val="0"/>
          <c:order val="0"/>
          <c:cat>
            <c:numRef>
              <c:f>November!$H$2:$H$15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cat>
          <c:val>
            <c:numRef>
              <c:f>November!$I$2:$I$15</c:f>
              <c:numCache>
                <c:formatCode>_("$"* #,##0.00_);_("$"* \(#,##0.00\);_("$"* "-"??_);_(@_)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2"/>
  <c:chart>
    <c:title>
      <c:tx>
        <c:rich>
          <a:bodyPr/>
          <a:lstStyle/>
          <a:p>
            <a:pPr>
              <a:defRPr/>
            </a:pPr>
            <a:r>
              <a:rPr lang="en-US"/>
              <a:t>December 2015</a:t>
            </a:r>
          </a:p>
        </c:rich>
      </c:tx>
      <c:layout/>
    </c:title>
    <c:plotArea>
      <c:layout/>
      <c:pieChart>
        <c:varyColors val="1"/>
        <c:ser>
          <c:idx val="0"/>
          <c:order val="0"/>
          <c:cat>
            <c:numRef>
              <c:f>December!$H$2:$H$15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cat>
          <c:val>
            <c:numRef>
              <c:f>December!$I$2:$I$15</c:f>
              <c:numCache>
                <c:formatCode>_("$"* #,##0.00_);_("$"* \(#,##0.00\);_("$"* "-"??_);_(@_)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6"/>
  <c:chart>
    <c:title>
      <c:tx>
        <c:rich>
          <a:bodyPr/>
          <a:lstStyle/>
          <a:p>
            <a:pPr>
              <a:defRPr/>
            </a:pPr>
            <a:r>
              <a:rPr lang="en-US"/>
              <a:t>2015 Progress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v>Net Worth</c:v>
          </c:tx>
          <c:cat>
            <c:numRef>
              <c:f>Trends!$B$1:$M$1</c:f>
              <c:numCache>
                <c:formatCode>d\-mmm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</c:numCache>
            </c:numRef>
          </c:cat>
          <c:val>
            <c:numRef>
              <c:f>Trends!$B$6:$M$6</c:f>
              <c:numCache>
                <c:formatCode>_("$"* #,##0_);_("$"* \(#,##0\);_("$"* "-"_);_(@_)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ser>
          <c:idx val="1"/>
          <c:order val="1"/>
          <c:tx>
            <c:v>Savings</c:v>
          </c:tx>
          <c:cat>
            <c:numRef>
              <c:f>Trends!$B$1:$M$1</c:f>
              <c:numCache>
                <c:formatCode>d\-mmm</c:formatCode>
                <c:ptCount val="12"/>
                <c:pt idx="0">
                  <c:v>42005</c:v>
                </c:pt>
                <c:pt idx="1">
                  <c:v>42036</c:v>
                </c:pt>
                <c:pt idx="2">
                  <c:v>42064</c:v>
                </c:pt>
                <c:pt idx="3">
                  <c:v>42095</c:v>
                </c:pt>
                <c:pt idx="4">
                  <c:v>42125</c:v>
                </c:pt>
                <c:pt idx="5">
                  <c:v>42156</c:v>
                </c:pt>
                <c:pt idx="6">
                  <c:v>42186</c:v>
                </c:pt>
                <c:pt idx="7">
                  <c:v>42217</c:v>
                </c:pt>
                <c:pt idx="8">
                  <c:v>42248</c:v>
                </c:pt>
                <c:pt idx="9">
                  <c:v>42278</c:v>
                </c:pt>
                <c:pt idx="10">
                  <c:v>42309</c:v>
                </c:pt>
                <c:pt idx="11">
                  <c:v>42339</c:v>
                </c:pt>
              </c:numCache>
            </c:numRef>
          </c:cat>
          <c:val>
            <c:numRef>
              <c:f>Trends!$B$2:$M$2</c:f>
              <c:numCache>
                <c:formatCode>_("$"* #,##0_);_("$"* \(#,##0\);_("$"* "-"_);_(@_)</c:formatCode>
                <c:ptCount val="12"/>
              </c:numCache>
            </c:numRef>
          </c:val>
        </c:ser>
        <c:ser>
          <c:idx val="2"/>
          <c:order val="2"/>
          <c:tx>
            <c:v>Home Equity</c:v>
          </c:tx>
          <c:val>
            <c:numRef>
              <c:f>Trends!$B$4:$M$4</c:f>
              <c:numCache>
                <c:formatCode>_("$"* #,##0_);_("$"* \(#,##0\);_("$"* "-"_);_(@_)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</c:ser>
        <c:dLbls/>
        <c:marker val="1"/>
        <c:axId val="85231488"/>
        <c:axId val="85233024"/>
      </c:lineChart>
      <c:dateAx>
        <c:axId val="85231488"/>
        <c:scaling>
          <c:orientation val="minMax"/>
        </c:scaling>
        <c:axPos val="b"/>
        <c:numFmt formatCode="[$-409]mmm\-yy;@" sourceLinked="0"/>
        <c:tickLblPos val="nextTo"/>
        <c:crossAx val="85233024"/>
        <c:crosses val="autoZero"/>
        <c:auto val="1"/>
        <c:lblOffset val="100"/>
        <c:baseTimeUnit val="months"/>
      </c:dateAx>
      <c:valAx>
        <c:axId val="85233024"/>
        <c:scaling>
          <c:orientation val="minMax"/>
          <c:max val="10000"/>
          <c:min val="1000"/>
        </c:scaling>
        <c:axPos val="l"/>
        <c:majorGridlines/>
        <c:numFmt formatCode="_(&quot;$&quot;* #,##0_);_(&quot;$&quot;* \(#,##0\);_(&quot;$&quot;* &quot;-&quot;_);_(@_)" sourceLinked="1"/>
        <c:tickLblPos val="nextTo"/>
        <c:crossAx val="85231488"/>
        <c:crosses val="autoZero"/>
        <c:crossBetween val="between"/>
        <c:majorUnit val="1000"/>
      </c:valAx>
    </c:plotArea>
    <c:legend>
      <c:legendPos val="r"/>
      <c:layout>
        <c:manualLayout>
          <c:xMode val="edge"/>
          <c:yMode val="edge"/>
          <c:x val="0.8150347108978242"/>
          <c:y val="2.8181036194005169E-2"/>
          <c:w val="0.16231809781173806"/>
          <c:h val="0.16884139482564683"/>
        </c:manualLayout>
      </c:layout>
      <c:overlay val="1"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 orientation="landscape" horizontalDpi="1200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2"/>
  <c:chart>
    <c:title>
      <c:tx>
        <c:rich>
          <a:bodyPr/>
          <a:lstStyle/>
          <a:p>
            <a:pPr>
              <a:defRPr/>
            </a:pPr>
            <a:r>
              <a:rPr lang="en-US"/>
              <a:t>February 2015</a:t>
            </a:r>
          </a:p>
        </c:rich>
      </c:tx>
      <c:layout/>
    </c:title>
    <c:plotArea>
      <c:layout/>
      <c:pieChart>
        <c:varyColors val="1"/>
        <c:ser>
          <c:idx val="0"/>
          <c:order val="0"/>
          <c:cat>
            <c:numRef>
              <c:f>February!$H$2:$H$15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cat>
          <c:val>
            <c:numRef>
              <c:f>February!$I$2:$I$15</c:f>
              <c:numCache>
                <c:formatCode>_("$"* #,##0.00_);_("$"* \(#,##0.00\);_("$"* "-"??_);_(@_)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2"/>
  <c:chart>
    <c:title>
      <c:tx>
        <c:rich>
          <a:bodyPr/>
          <a:lstStyle/>
          <a:p>
            <a:pPr>
              <a:defRPr/>
            </a:pPr>
            <a:r>
              <a:rPr lang="en-US"/>
              <a:t>March 2015</a:t>
            </a:r>
          </a:p>
        </c:rich>
      </c:tx>
      <c:layout/>
    </c:title>
    <c:plotArea>
      <c:layout/>
      <c:pieChart>
        <c:varyColors val="1"/>
        <c:ser>
          <c:idx val="0"/>
          <c:order val="0"/>
          <c:cat>
            <c:numRef>
              <c:f>March!$H$2:$H$15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cat>
          <c:val>
            <c:numRef>
              <c:f>March!$I$2:$I$15</c:f>
              <c:numCache>
                <c:formatCode>_("$"* #,##0.00_);_("$"* \(#,##0.00\);_("$"* "-"??_);_(@_)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2"/>
  <c:chart>
    <c:title>
      <c:tx>
        <c:rich>
          <a:bodyPr/>
          <a:lstStyle/>
          <a:p>
            <a:pPr>
              <a:defRPr/>
            </a:pPr>
            <a:r>
              <a:rPr lang="en-US"/>
              <a:t>April 2015</a:t>
            </a:r>
          </a:p>
        </c:rich>
      </c:tx>
      <c:layout/>
    </c:title>
    <c:plotArea>
      <c:layout/>
      <c:pieChart>
        <c:varyColors val="1"/>
        <c:ser>
          <c:idx val="0"/>
          <c:order val="0"/>
          <c:cat>
            <c:numRef>
              <c:f>April!$H$2:$H$15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cat>
          <c:val>
            <c:numRef>
              <c:f>April!$I$2:$I$15</c:f>
              <c:numCache>
                <c:formatCode>_("$"* #,##0.00_);_("$"* \(#,##0.00\);_("$"* "-"??_);_(@_)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2"/>
  <c:chart>
    <c:title>
      <c:tx>
        <c:rich>
          <a:bodyPr/>
          <a:lstStyle/>
          <a:p>
            <a:pPr>
              <a:defRPr/>
            </a:pPr>
            <a:r>
              <a:rPr lang="en-US"/>
              <a:t>May 2015</a:t>
            </a:r>
          </a:p>
        </c:rich>
      </c:tx>
      <c:layout/>
    </c:title>
    <c:plotArea>
      <c:layout/>
      <c:pieChart>
        <c:varyColors val="1"/>
        <c:ser>
          <c:idx val="0"/>
          <c:order val="0"/>
          <c:cat>
            <c:numRef>
              <c:f>May!$H$2:$H$15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cat>
          <c:val>
            <c:numRef>
              <c:f>May!$I$2:$I$15</c:f>
              <c:numCache>
                <c:formatCode>_("$"* #,##0.00_);_("$"* \(#,##0.00\);_("$"* "-"??_);_(@_)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2"/>
  <c:chart>
    <c:title>
      <c:tx>
        <c:rich>
          <a:bodyPr/>
          <a:lstStyle/>
          <a:p>
            <a:pPr>
              <a:defRPr/>
            </a:pPr>
            <a:r>
              <a:rPr lang="en-US"/>
              <a:t>June 2015</a:t>
            </a:r>
          </a:p>
        </c:rich>
      </c:tx>
      <c:layout/>
    </c:title>
    <c:plotArea>
      <c:layout/>
      <c:pieChart>
        <c:varyColors val="1"/>
        <c:ser>
          <c:idx val="0"/>
          <c:order val="0"/>
          <c:cat>
            <c:numRef>
              <c:f>June!$H$2:$H$15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cat>
          <c:val>
            <c:numRef>
              <c:f>June!$I$2:$I$15</c:f>
              <c:numCache>
                <c:formatCode>_("$"* #,##0.00_);_("$"* \(#,##0.00\);_("$"* "-"??_);_(@_)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2"/>
  <c:chart>
    <c:title>
      <c:tx>
        <c:rich>
          <a:bodyPr/>
          <a:lstStyle/>
          <a:p>
            <a:pPr>
              <a:defRPr/>
            </a:pPr>
            <a:r>
              <a:rPr lang="en-US"/>
              <a:t>July 2015</a:t>
            </a:r>
          </a:p>
        </c:rich>
      </c:tx>
      <c:layout/>
    </c:title>
    <c:plotArea>
      <c:layout/>
      <c:pieChart>
        <c:varyColors val="1"/>
        <c:ser>
          <c:idx val="0"/>
          <c:order val="0"/>
          <c:cat>
            <c:numRef>
              <c:f>July!$H$2:$H$15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cat>
          <c:val>
            <c:numRef>
              <c:f>July!$I$2:$I$15</c:f>
              <c:numCache>
                <c:formatCode>_("$"* #,##0.00_);_("$"* \(#,##0.00\);_("$"* "-"??_);_(@_)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2"/>
  <c:chart>
    <c:title>
      <c:tx>
        <c:rich>
          <a:bodyPr/>
          <a:lstStyle/>
          <a:p>
            <a:pPr>
              <a:defRPr/>
            </a:pPr>
            <a:r>
              <a:rPr lang="en-US"/>
              <a:t>August 2015</a:t>
            </a:r>
          </a:p>
        </c:rich>
      </c:tx>
      <c:layout/>
    </c:title>
    <c:plotArea>
      <c:layout/>
      <c:pieChart>
        <c:varyColors val="1"/>
        <c:ser>
          <c:idx val="0"/>
          <c:order val="0"/>
          <c:cat>
            <c:numRef>
              <c:f>August!$H$2:$H$15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cat>
          <c:val>
            <c:numRef>
              <c:f>August!$I$2:$I$15</c:f>
              <c:numCache>
                <c:formatCode>_("$"* #,##0.00_);_("$"* \(#,##0.00\);_("$"* "-"??_);_(@_)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2"/>
  <c:chart>
    <c:title>
      <c:tx>
        <c:rich>
          <a:bodyPr/>
          <a:lstStyle/>
          <a:p>
            <a:pPr>
              <a:defRPr/>
            </a:pPr>
            <a:r>
              <a:rPr lang="en-US"/>
              <a:t>September 2015</a:t>
            </a:r>
          </a:p>
        </c:rich>
      </c:tx>
      <c:layout/>
    </c:title>
    <c:plotArea>
      <c:layout/>
      <c:pieChart>
        <c:varyColors val="1"/>
        <c:ser>
          <c:idx val="0"/>
          <c:order val="0"/>
          <c:cat>
            <c:numRef>
              <c:f>September!$H$2:$H$15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cat>
          <c:val>
            <c:numRef>
              <c:f>September!$I$2:$I$15</c:f>
              <c:numCache>
                <c:formatCode>_("$"* #,##0.00_);_("$"* \(#,##0.00\);_("$"* "-"??_);_(@_)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</c:ser>
        <c:dLbls/>
        <c:firstSliceAng val="0"/>
      </c:pieChart>
    </c:plotArea>
    <c:legend>
      <c:legendPos val="r"/>
      <c:layout/>
    </c:legend>
    <c:plotVisOnly val="1"/>
    <c:dispBlanksAs val="zero"/>
  </c:chart>
  <c:printSettings>
    <c:headerFooter/>
    <c:pageMargins b="0.75000000000000011" l="0.70000000000000007" r="0.70000000000000007" t="0.75000000000000011" header="0.30000000000000004" footer="0.3000000000000000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40640</xdr:colOff>
      <xdr:row>16</xdr:row>
      <xdr:rowOff>60960</xdr:rowOff>
    </xdr:from>
    <xdr:to>
      <xdr:col>12</xdr:col>
      <xdr:colOff>579120</xdr:colOff>
      <xdr:row>48</xdr:row>
      <xdr:rowOff>81280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40640</xdr:colOff>
      <xdr:row>16</xdr:row>
      <xdr:rowOff>60960</xdr:rowOff>
    </xdr:from>
    <xdr:to>
      <xdr:col>12</xdr:col>
      <xdr:colOff>579120</xdr:colOff>
      <xdr:row>48</xdr:row>
      <xdr:rowOff>81280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40640</xdr:colOff>
      <xdr:row>16</xdr:row>
      <xdr:rowOff>60960</xdr:rowOff>
    </xdr:from>
    <xdr:to>
      <xdr:col>12</xdr:col>
      <xdr:colOff>579120</xdr:colOff>
      <xdr:row>48</xdr:row>
      <xdr:rowOff>81280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40640</xdr:colOff>
      <xdr:row>16</xdr:row>
      <xdr:rowOff>60960</xdr:rowOff>
    </xdr:from>
    <xdr:to>
      <xdr:col>12</xdr:col>
      <xdr:colOff>579120</xdr:colOff>
      <xdr:row>48</xdr:row>
      <xdr:rowOff>81280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7</xdr:row>
      <xdr:rowOff>102870</xdr:rowOff>
    </xdr:from>
    <xdr:to>
      <xdr:col>9</xdr:col>
      <xdr:colOff>563880</xdr:colOff>
      <xdr:row>29</xdr:row>
      <xdr:rowOff>160020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40640</xdr:colOff>
      <xdr:row>16</xdr:row>
      <xdr:rowOff>60960</xdr:rowOff>
    </xdr:from>
    <xdr:to>
      <xdr:col>12</xdr:col>
      <xdr:colOff>579120</xdr:colOff>
      <xdr:row>48</xdr:row>
      <xdr:rowOff>81280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40640</xdr:colOff>
      <xdr:row>16</xdr:row>
      <xdr:rowOff>60960</xdr:rowOff>
    </xdr:from>
    <xdr:to>
      <xdr:col>12</xdr:col>
      <xdr:colOff>579120</xdr:colOff>
      <xdr:row>48</xdr:row>
      <xdr:rowOff>81280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40640</xdr:colOff>
      <xdr:row>16</xdr:row>
      <xdr:rowOff>60960</xdr:rowOff>
    </xdr:from>
    <xdr:to>
      <xdr:col>12</xdr:col>
      <xdr:colOff>579120</xdr:colOff>
      <xdr:row>48</xdr:row>
      <xdr:rowOff>81280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40640</xdr:colOff>
      <xdr:row>16</xdr:row>
      <xdr:rowOff>60960</xdr:rowOff>
    </xdr:from>
    <xdr:to>
      <xdr:col>12</xdr:col>
      <xdr:colOff>579120</xdr:colOff>
      <xdr:row>48</xdr:row>
      <xdr:rowOff>81280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40640</xdr:colOff>
      <xdr:row>16</xdr:row>
      <xdr:rowOff>60960</xdr:rowOff>
    </xdr:from>
    <xdr:to>
      <xdr:col>12</xdr:col>
      <xdr:colOff>579120</xdr:colOff>
      <xdr:row>48</xdr:row>
      <xdr:rowOff>81280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40640</xdr:colOff>
      <xdr:row>16</xdr:row>
      <xdr:rowOff>60960</xdr:rowOff>
    </xdr:from>
    <xdr:to>
      <xdr:col>12</xdr:col>
      <xdr:colOff>579120</xdr:colOff>
      <xdr:row>48</xdr:row>
      <xdr:rowOff>81280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40640</xdr:colOff>
      <xdr:row>16</xdr:row>
      <xdr:rowOff>60960</xdr:rowOff>
    </xdr:from>
    <xdr:to>
      <xdr:col>12</xdr:col>
      <xdr:colOff>579120</xdr:colOff>
      <xdr:row>48</xdr:row>
      <xdr:rowOff>81280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40640</xdr:colOff>
      <xdr:row>16</xdr:row>
      <xdr:rowOff>60960</xdr:rowOff>
    </xdr:from>
    <xdr:to>
      <xdr:col>12</xdr:col>
      <xdr:colOff>579120</xdr:colOff>
      <xdr:row>48</xdr:row>
      <xdr:rowOff>81280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88"/>
  <sheetViews>
    <sheetView tabSelected="1" zoomScale="85" zoomScaleNormal="85" workbookViewId="0">
      <selection activeCell="A15" sqref="A15"/>
    </sheetView>
  </sheetViews>
  <sheetFormatPr defaultRowHeight="15"/>
  <cols>
    <col min="1" max="1" width="18.7109375" customWidth="1"/>
    <col min="2" max="13" width="15.7109375" customWidth="1"/>
    <col min="14" max="14" width="20.7109375" customWidth="1"/>
    <col min="16" max="16" width="12.28515625" bestFit="1" customWidth="1"/>
  </cols>
  <sheetData>
    <row r="1" spans="1:15" ht="26.25">
      <c r="A1" s="137" t="s">
        <v>36</v>
      </c>
      <c r="B1" s="37"/>
      <c r="C1" s="37"/>
      <c r="D1" s="37"/>
      <c r="E1" s="37"/>
      <c r="F1" s="37"/>
      <c r="G1" s="138"/>
      <c r="H1" s="37"/>
      <c r="I1" s="37"/>
      <c r="J1" s="37"/>
      <c r="K1" s="37"/>
      <c r="L1" s="37"/>
      <c r="M1" s="37"/>
      <c r="N1" s="37"/>
    </row>
    <row r="2" spans="1:15" ht="15.75">
      <c r="B2" s="136" t="s">
        <v>37</v>
      </c>
      <c r="C2" s="136" t="s">
        <v>60</v>
      </c>
      <c r="D2" s="136" t="s">
        <v>61</v>
      </c>
      <c r="E2" s="136" t="s">
        <v>62</v>
      </c>
      <c r="F2" s="136" t="s">
        <v>63</v>
      </c>
      <c r="G2" s="136" t="s">
        <v>64</v>
      </c>
      <c r="H2" s="136" t="s">
        <v>65</v>
      </c>
      <c r="I2" s="136" t="s">
        <v>66</v>
      </c>
      <c r="J2" s="136" t="s">
        <v>67</v>
      </c>
      <c r="K2" s="136" t="s">
        <v>68</v>
      </c>
      <c r="L2" s="136" t="s">
        <v>69</v>
      </c>
      <c r="M2" s="136" t="s">
        <v>70</v>
      </c>
      <c r="N2" s="136" t="s">
        <v>71</v>
      </c>
      <c r="O2" s="7" t="s">
        <v>268</v>
      </c>
    </row>
    <row r="3" spans="1:15" hidden="1">
      <c r="A3" t="s">
        <v>205</v>
      </c>
      <c r="B3" s="7">
        <v>4</v>
      </c>
      <c r="C3" s="7">
        <v>4</v>
      </c>
      <c r="D3" s="7">
        <v>5</v>
      </c>
      <c r="E3" s="7">
        <v>4</v>
      </c>
      <c r="F3" s="7">
        <v>4</v>
      </c>
      <c r="G3" s="7">
        <v>5</v>
      </c>
      <c r="H3" s="7">
        <v>4</v>
      </c>
      <c r="I3" s="7">
        <v>5</v>
      </c>
      <c r="J3" s="7">
        <v>4</v>
      </c>
      <c r="K3" s="7">
        <v>4</v>
      </c>
      <c r="L3" s="7">
        <v>5</v>
      </c>
      <c r="M3" s="7">
        <v>4</v>
      </c>
      <c r="N3" s="7">
        <f>SUM(B3:M3)</f>
        <v>52</v>
      </c>
    </row>
    <row r="4" spans="1:15" hidden="1">
      <c r="A4" t="s">
        <v>204</v>
      </c>
      <c r="B4" s="7">
        <v>3</v>
      </c>
      <c r="C4" s="7">
        <v>2</v>
      </c>
      <c r="D4" s="7">
        <v>2</v>
      </c>
      <c r="E4" s="7">
        <v>2</v>
      </c>
      <c r="F4" s="7">
        <v>2</v>
      </c>
      <c r="G4" s="7">
        <v>2</v>
      </c>
      <c r="H4" s="7">
        <v>2</v>
      </c>
      <c r="I4" s="7">
        <v>3</v>
      </c>
      <c r="J4" s="7">
        <v>2</v>
      </c>
      <c r="K4" s="7">
        <v>2</v>
      </c>
      <c r="L4" s="7">
        <v>2</v>
      </c>
      <c r="M4" s="7">
        <v>2</v>
      </c>
      <c r="N4" s="7">
        <f>SUM(B4:M4)</f>
        <v>26</v>
      </c>
    </row>
    <row r="5" spans="1:15" ht="15.75">
      <c r="A5" s="135" t="s">
        <v>20</v>
      </c>
      <c r="B5" s="5"/>
      <c r="O5" s="31" t="s">
        <v>269</v>
      </c>
    </row>
    <row r="6" spans="1:15">
      <c r="A6" s="38" t="s">
        <v>21</v>
      </c>
      <c r="B6" s="24">
        <f>Income!$C$2*3+Income!$E$2*3</f>
        <v>0</v>
      </c>
      <c r="C6" s="24">
        <f>Income!$C$2*2+Income!$E$2*2</f>
        <v>0</v>
      </c>
      <c r="D6" s="24">
        <f>Income!$C$2*2+Income!$E$2*2</f>
        <v>0</v>
      </c>
      <c r="E6" s="24">
        <f>Income!$C$2*2+Income!$E$2*2</f>
        <v>0</v>
      </c>
      <c r="F6" s="24">
        <f>Income!$C$2*2+Income!$E$2*2</f>
        <v>0</v>
      </c>
      <c r="G6" s="24">
        <f>Income!$C$2*2+Income!$E$2*2</f>
        <v>0</v>
      </c>
      <c r="H6" s="24">
        <f>Income!$C$2*2+Income!$E$2*2</f>
        <v>0</v>
      </c>
      <c r="I6" s="24">
        <f>Income!$C$2*3+Income!$E$2*3</f>
        <v>0</v>
      </c>
      <c r="J6" s="24">
        <f>Income!$C$2*2+Income!$E$2*2</f>
        <v>0</v>
      </c>
      <c r="K6" s="24">
        <f>Income!$C$2*2+Income!$E$2*2</f>
        <v>0</v>
      </c>
      <c r="L6" s="24">
        <f>Income!$C$2*2+Income!$E$2*2</f>
        <v>0</v>
      </c>
      <c r="M6" s="24">
        <f>Income!$C$2*2+Income!$E$2*2</f>
        <v>0</v>
      </c>
      <c r="N6" s="25">
        <f>+SUM(B6:M6)</f>
        <v>0</v>
      </c>
      <c r="O6" s="27" t="s">
        <v>270</v>
      </c>
    </row>
    <row r="7" spans="1:15">
      <c r="A7" s="38" t="s">
        <v>18</v>
      </c>
      <c r="B7" s="24">
        <f>-SUM(Income!$C$4:$C$6,Income!$C$19:$C$20)*3</f>
        <v>0</v>
      </c>
      <c r="C7" s="24">
        <f>-SUM(Income!$C$4:$C$6,Income!$C$19:$C$20,Income!$E$22)*2</f>
        <v>0</v>
      </c>
      <c r="D7" s="24">
        <f>-SUM(Income!$C$4:$C$6,Income!$C$19:$C$20,Income!$E$22)*2</f>
        <v>0</v>
      </c>
      <c r="E7" s="24">
        <f>-SUM(Income!$C$4:$C$6,Income!$C$19:$C$20,Income!$E$22)*2</f>
        <v>0</v>
      </c>
      <c r="F7" s="24">
        <f>-SUM(Income!$C$4:$C$6,Income!$C$19:$C$20,Income!$E$22)*2</f>
        <v>0</v>
      </c>
      <c r="G7" s="24">
        <f>-SUM(Income!$C$4:$C$6,Income!$C$19:$C$20,Income!$E$22)*2</f>
        <v>0</v>
      </c>
      <c r="H7" s="24">
        <f>-SUM(Income!$C$4:$C$6,Income!$C$19:$C$20,Income!$E$22)*2</f>
        <v>0</v>
      </c>
      <c r="I7" s="24">
        <f>-SUM(Income!$C$4:$C$6,Income!$C$19:$C$20,Income!$E$22)*2</f>
        <v>0</v>
      </c>
      <c r="J7" s="24">
        <f>-SUM(Income!$C$4:$C$6,Income!$C$19:$C$20,Income!$E$22)*2</f>
        <v>0</v>
      </c>
      <c r="K7" s="24">
        <f>-SUM(Income!$C$4:$C$6,Income!$C$19:$C$20,Income!$E$22)*2</f>
        <v>0</v>
      </c>
      <c r="L7" s="24">
        <f>-SUM(Income!$C$4:$C$6,Income!$C$19:$C$20,Income!$E$22)*2</f>
        <v>0</v>
      </c>
      <c r="M7" s="24">
        <f>-SUM(Income!$C$4:$C$6,Income!$C$19:$C$20,Income!$E$22)*2</f>
        <v>0</v>
      </c>
      <c r="N7" s="25">
        <f t="shared" ref="N7:N12" si="0">+SUM(B7:M7)</f>
        <v>0</v>
      </c>
    </row>
    <row r="8" spans="1:15">
      <c r="A8" s="38" t="s">
        <v>19</v>
      </c>
      <c r="B8" s="24">
        <f>-Income!$C$17*3-Income!$E$17*3</f>
        <v>0</v>
      </c>
      <c r="C8" s="24">
        <f>-Income!$C$17*2-Income!$E$17*2</f>
        <v>0</v>
      </c>
      <c r="D8" s="24">
        <f>-Income!$C$17*2-Income!$E$17*2</f>
        <v>0</v>
      </c>
      <c r="E8" s="24">
        <f>-Income!$C$17*2-Income!$E$17*2</f>
        <v>0</v>
      </c>
      <c r="F8" s="24">
        <f>-Income!$C$17*2-Income!$E$17*2</f>
        <v>0</v>
      </c>
      <c r="G8" s="24">
        <f>-Income!$C$17*2-Income!$E$17*2</f>
        <v>0</v>
      </c>
      <c r="H8" s="24">
        <f>-Income!$C$17*2-Income!$E$17*2</f>
        <v>0</v>
      </c>
      <c r="I8" s="24">
        <f>-Income!$C$17*3-Income!$E$17*3</f>
        <v>0</v>
      </c>
      <c r="J8" s="24">
        <f>-Income!$C$17*2-Income!$E$17*2</f>
        <v>0</v>
      </c>
      <c r="K8" s="24">
        <f>-Income!$C$17*2-Income!$E$17*2</f>
        <v>0</v>
      </c>
      <c r="L8" s="24">
        <f>-Income!$C$17*2-Income!$E$17*2</f>
        <v>0</v>
      </c>
      <c r="M8" s="24">
        <f>-Income!$C$17*2-Income!$E$17*2</f>
        <v>0</v>
      </c>
      <c r="N8" s="25">
        <f t="shared" si="0"/>
        <v>0</v>
      </c>
    </row>
    <row r="9" spans="1:15">
      <c r="A9" s="38" t="s">
        <v>275</v>
      </c>
      <c r="B9" s="5">
        <v>0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25">
        <f t="shared" si="0"/>
        <v>0</v>
      </c>
    </row>
    <row r="10" spans="1:15">
      <c r="A10" s="38" t="s">
        <v>8</v>
      </c>
      <c r="B10" s="24">
        <f>Income!$C$27*3</f>
        <v>0</v>
      </c>
      <c r="C10" s="24">
        <f>Income!$C$27*3</f>
        <v>0</v>
      </c>
      <c r="D10" s="24">
        <f>Income!$C$27*3</f>
        <v>0</v>
      </c>
      <c r="E10" s="24">
        <f>Income!$C$27*3</f>
        <v>0</v>
      </c>
      <c r="F10" s="24">
        <f>Income!$C$27*3</f>
        <v>0</v>
      </c>
      <c r="G10" s="24">
        <f>Income!$C$27*3</f>
        <v>0</v>
      </c>
      <c r="H10" s="24">
        <f>Income!$C$27*3</f>
        <v>0</v>
      </c>
      <c r="I10" s="24">
        <f>Income!$C$27*3</f>
        <v>0</v>
      </c>
      <c r="J10" s="24">
        <f>Income!$C$27*3</f>
        <v>0</v>
      </c>
      <c r="K10" s="24">
        <f>Income!$C$27*3</f>
        <v>0</v>
      </c>
      <c r="L10" s="24">
        <f>Income!$C$27*3</f>
        <v>0</v>
      </c>
      <c r="M10" s="24">
        <f>Income!$C$27*3</f>
        <v>0</v>
      </c>
      <c r="N10" s="25">
        <f t="shared" si="0"/>
        <v>0</v>
      </c>
    </row>
    <row r="11" spans="1:15">
      <c r="A11" s="38" t="s">
        <v>276</v>
      </c>
      <c r="B11" s="5">
        <v>0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25">
        <f t="shared" ref="N11" si="1">+SUM(B11:M11)</f>
        <v>0</v>
      </c>
    </row>
    <row r="12" spans="1:15" ht="15.75">
      <c r="A12" s="139" t="s">
        <v>38</v>
      </c>
      <c r="B12" s="29">
        <f t="shared" ref="B12:M12" si="2">+SUM(B6:B11)</f>
        <v>0</v>
      </c>
      <c r="C12" s="29">
        <f t="shared" si="2"/>
        <v>0</v>
      </c>
      <c r="D12" s="29">
        <f t="shared" si="2"/>
        <v>0</v>
      </c>
      <c r="E12" s="29">
        <f t="shared" si="2"/>
        <v>0</v>
      </c>
      <c r="F12" s="29">
        <f t="shared" si="2"/>
        <v>0</v>
      </c>
      <c r="G12" s="29">
        <f t="shared" si="2"/>
        <v>0</v>
      </c>
      <c r="H12" s="29">
        <f t="shared" si="2"/>
        <v>0</v>
      </c>
      <c r="I12" s="29">
        <f t="shared" si="2"/>
        <v>0</v>
      </c>
      <c r="J12" s="29">
        <f t="shared" si="2"/>
        <v>0</v>
      </c>
      <c r="K12" s="29">
        <f t="shared" si="2"/>
        <v>0</v>
      </c>
      <c r="L12" s="29">
        <f t="shared" si="2"/>
        <v>0</v>
      </c>
      <c r="M12" s="29">
        <f t="shared" si="2"/>
        <v>0</v>
      </c>
      <c r="N12" s="26">
        <f t="shared" si="0"/>
        <v>0</v>
      </c>
    </row>
    <row r="13" spans="1:1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27"/>
    </row>
    <row r="14" spans="1:15" ht="15.75">
      <c r="A14" s="135" t="s">
        <v>25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27"/>
    </row>
    <row r="15" spans="1:15">
      <c r="A15" s="38" t="s">
        <v>9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25">
        <f>+SUM(B15:M15)</f>
        <v>0</v>
      </c>
    </row>
    <row r="16" spans="1:15">
      <c r="A16" s="38" t="s">
        <v>185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28">
        <f t="shared" ref="N16:N34" si="3">+SUM(B16:M16)</f>
        <v>0</v>
      </c>
    </row>
    <row r="17" spans="1:14">
      <c r="A17" s="38" t="s">
        <v>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28">
        <f t="shared" si="3"/>
        <v>0</v>
      </c>
    </row>
    <row r="18" spans="1:14">
      <c r="A18" s="38" t="s">
        <v>22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28">
        <f t="shared" si="3"/>
        <v>0</v>
      </c>
    </row>
    <row r="19" spans="1:14">
      <c r="A19" s="38" t="s">
        <v>6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28">
        <f t="shared" si="3"/>
        <v>0</v>
      </c>
    </row>
    <row r="20" spans="1:14">
      <c r="A20" s="38" t="s">
        <v>11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28">
        <f t="shared" si="3"/>
        <v>0</v>
      </c>
    </row>
    <row r="21" spans="1:14">
      <c r="A21" s="38" t="s">
        <v>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28">
        <f t="shared" si="3"/>
        <v>0</v>
      </c>
    </row>
    <row r="22" spans="1:14">
      <c r="A22" s="38" t="s">
        <v>7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28">
        <f t="shared" si="3"/>
        <v>0</v>
      </c>
    </row>
    <row r="23" spans="1:14">
      <c r="A23" s="38" t="s">
        <v>12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28">
        <f t="shared" si="3"/>
        <v>0</v>
      </c>
    </row>
    <row r="24" spans="1:14">
      <c r="A24" s="38" t="s">
        <v>13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28">
        <f t="shared" si="3"/>
        <v>0</v>
      </c>
    </row>
    <row r="25" spans="1:14">
      <c r="A25" s="38" t="s">
        <v>23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28">
        <f t="shared" si="3"/>
        <v>0</v>
      </c>
    </row>
    <row r="26" spans="1:14">
      <c r="A26" s="38" t="s">
        <v>24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28">
        <f t="shared" si="3"/>
        <v>0</v>
      </c>
    </row>
    <row r="27" spans="1:14">
      <c r="A27" s="38" t="s">
        <v>14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28">
        <f t="shared" si="3"/>
        <v>0</v>
      </c>
    </row>
    <row r="28" spans="1:14">
      <c r="A28" s="38" t="s">
        <v>15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28">
        <f t="shared" si="3"/>
        <v>0</v>
      </c>
    </row>
    <row r="29" spans="1:14">
      <c r="A29" s="38" t="s">
        <v>16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28">
        <f t="shared" ref="N29:N32" si="4">+SUM(B29:M29)</f>
        <v>0</v>
      </c>
    </row>
    <row r="30" spans="1:14">
      <c r="A30" s="38" t="s">
        <v>17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28">
        <f t="shared" si="4"/>
        <v>0</v>
      </c>
    </row>
    <row r="31" spans="1:14">
      <c r="A31" s="38" t="s">
        <v>17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28">
        <f t="shared" si="4"/>
        <v>0</v>
      </c>
    </row>
    <row r="32" spans="1:14">
      <c r="A32" s="38" t="s">
        <v>17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28">
        <f t="shared" si="4"/>
        <v>0</v>
      </c>
    </row>
    <row r="33" spans="1:16">
      <c r="A33" s="38" t="s">
        <v>17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28">
        <f t="shared" si="3"/>
        <v>0</v>
      </c>
    </row>
    <row r="34" spans="1:16" ht="15.75">
      <c r="A34" s="139" t="s">
        <v>39</v>
      </c>
      <c r="B34" s="29">
        <f>+SUM(B15:B33)</f>
        <v>0</v>
      </c>
      <c r="C34" s="29">
        <f>+SUM(C15:C33)</f>
        <v>0</v>
      </c>
      <c r="D34" s="29">
        <f t="shared" ref="D34:M34" si="5">+SUM(D15:D33)</f>
        <v>0</v>
      </c>
      <c r="E34" s="29">
        <f t="shared" si="5"/>
        <v>0</v>
      </c>
      <c r="F34" s="29">
        <f t="shared" si="5"/>
        <v>0</v>
      </c>
      <c r="G34" s="29">
        <f t="shared" si="5"/>
        <v>0</v>
      </c>
      <c r="H34" s="29">
        <f t="shared" si="5"/>
        <v>0</v>
      </c>
      <c r="I34" s="29">
        <f t="shared" si="5"/>
        <v>0</v>
      </c>
      <c r="J34" s="29">
        <f t="shared" si="5"/>
        <v>0</v>
      </c>
      <c r="K34" s="29">
        <f t="shared" si="5"/>
        <v>0</v>
      </c>
      <c r="L34" s="29">
        <f t="shared" si="5"/>
        <v>0</v>
      </c>
      <c r="M34" s="29">
        <f t="shared" si="5"/>
        <v>0</v>
      </c>
      <c r="N34" s="29">
        <f t="shared" si="3"/>
        <v>0</v>
      </c>
    </row>
    <row r="35" spans="1:16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27"/>
    </row>
    <row r="36" spans="1:16" ht="15.75">
      <c r="A36" s="135" t="s">
        <v>273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27"/>
    </row>
    <row r="37" spans="1:16">
      <c r="A37" s="38" t="s">
        <v>277</v>
      </c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28">
        <f t="shared" ref="N37:N44" si="6">+SUM(B37:M37)</f>
        <v>0</v>
      </c>
    </row>
    <row r="38" spans="1:16">
      <c r="A38" s="38" t="s">
        <v>26</v>
      </c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28">
        <f>+SUM(B38:M38)</f>
        <v>0</v>
      </c>
      <c r="P38" s="3"/>
    </row>
    <row r="39" spans="1:16">
      <c r="A39" s="38" t="s">
        <v>28</v>
      </c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28">
        <f t="shared" si="6"/>
        <v>0</v>
      </c>
      <c r="P39" s="3"/>
    </row>
    <row r="40" spans="1:16">
      <c r="A40" s="38" t="s">
        <v>27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28">
        <f>+SUM(B40:M40)</f>
        <v>0</v>
      </c>
    </row>
    <row r="41" spans="1:16">
      <c r="A41" s="38" t="s">
        <v>75</v>
      </c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28">
        <f t="shared" si="6"/>
        <v>0</v>
      </c>
    </row>
    <row r="42" spans="1:16" ht="15.75">
      <c r="A42" s="139" t="s">
        <v>274</v>
      </c>
      <c r="B42" s="29">
        <f>+SUM(B37:B41)</f>
        <v>0</v>
      </c>
      <c r="C42" s="29">
        <f>+SUM(C37:C41)</f>
        <v>0</v>
      </c>
      <c r="D42" s="29">
        <f t="shared" ref="D42:M42" si="7">+SUM(D37:D41)</f>
        <v>0</v>
      </c>
      <c r="E42" s="29">
        <f t="shared" si="7"/>
        <v>0</v>
      </c>
      <c r="F42" s="29">
        <f t="shared" si="7"/>
        <v>0</v>
      </c>
      <c r="G42" s="29">
        <f t="shared" si="7"/>
        <v>0</v>
      </c>
      <c r="H42" s="29">
        <f t="shared" si="7"/>
        <v>0</v>
      </c>
      <c r="I42" s="29">
        <f t="shared" si="7"/>
        <v>0</v>
      </c>
      <c r="J42" s="29">
        <f t="shared" si="7"/>
        <v>0</v>
      </c>
      <c r="K42" s="29">
        <f t="shared" si="7"/>
        <v>0</v>
      </c>
      <c r="L42" s="29">
        <f t="shared" si="7"/>
        <v>0</v>
      </c>
      <c r="M42" s="29">
        <f t="shared" si="7"/>
        <v>0</v>
      </c>
      <c r="N42" s="29">
        <f t="shared" si="6"/>
        <v>0</v>
      </c>
      <c r="P42" s="3"/>
    </row>
    <row r="43" spans="1:16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27"/>
    </row>
    <row r="44" spans="1:16" ht="21">
      <c r="A44" s="140" t="s">
        <v>211</v>
      </c>
      <c r="B44" s="30">
        <f>+B12-B34-B42</f>
        <v>0</v>
      </c>
      <c r="C44" s="30">
        <f>+C12-C34-C42</f>
        <v>0</v>
      </c>
      <c r="D44" s="30">
        <f t="shared" ref="D44:M44" si="8">+D12-D34-D42</f>
        <v>0</v>
      </c>
      <c r="E44" s="30">
        <f t="shared" si="8"/>
        <v>0</v>
      </c>
      <c r="F44" s="30">
        <f t="shared" si="8"/>
        <v>0</v>
      </c>
      <c r="G44" s="30">
        <f t="shared" si="8"/>
        <v>0</v>
      </c>
      <c r="H44" s="30">
        <f t="shared" si="8"/>
        <v>0</v>
      </c>
      <c r="I44" s="30">
        <f t="shared" si="8"/>
        <v>0</v>
      </c>
      <c r="J44" s="30">
        <f t="shared" si="8"/>
        <v>0</v>
      </c>
      <c r="K44" s="30">
        <f t="shared" si="8"/>
        <v>0</v>
      </c>
      <c r="L44" s="30">
        <f t="shared" si="8"/>
        <v>0</v>
      </c>
      <c r="M44" s="30">
        <f t="shared" si="8"/>
        <v>0</v>
      </c>
      <c r="N44" s="30">
        <f t="shared" si="6"/>
        <v>0</v>
      </c>
    </row>
    <row r="47" spans="1:16" ht="23.25">
      <c r="A47" s="141" t="s">
        <v>72</v>
      </c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</row>
    <row r="48" spans="1:16" ht="15.75">
      <c r="B48" s="136" t="s">
        <v>37</v>
      </c>
      <c r="C48" s="136" t="s">
        <v>60</v>
      </c>
      <c r="D48" s="136" t="s">
        <v>61</v>
      </c>
      <c r="E48" s="136" t="s">
        <v>62</v>
      </c>
      <c r="F48" s="136" t="s">
        <v>63</v>
      </c>
      <c r="G48" s="136" t="s">
        <v>64</v>
      </c>
      <c r="H48" s="136" t="s">
        <v>65</v>
      </c>
      <c r="I48" s="136" t="s">
        <v>66</v>
      </c>
      <c r="J48" s="136" t="s">
        <v>67</v>
      </c>
      <c r="K48" s="136" t="s">
        <v>68</v>
      </c>
      <c r="L48" s="136" t="s">
        <v>69</v>
      </c>
      <c r="M48" s="136" t="s">
        <v>70</v>
      </c>
      <c r="N48" s="136" t="s">
        <v>71</v>
      </c>
    </row>
    <row r="49" spans="1:14" ht="15.75">
      <c r="A49" s="135" t="s">
        <v>20</v>
      </c>
      <c r="B49" s="5"/>
    </row>
    <row r="50" spans="1:14">
      <c r="A50" s="126" t="str">
        <f>+Summary!$A$6</f>
        <v>Gross Salary</v>
      </c>
      <c r="B50" s="24">
        <f>+VLOOKUP($A50,January!$A$1:$D$41,3,FALSE)</f>
        <v>0</v>
      </c>
      <c r="C50" s="24">
        <f>+VLOOKUP($A50,February!$A$1:$D$41,3,FALSE)</f>
        <v>0</v>
      </c>
      <c r="D50" s="24">
        <f>+VLOOKUP($A50,March!$A$1:$D$41,3,FALSE)</f>
        <v>0</v>
      </c>
      <c r="E50" s="24">
        <f>+VLOOKUP($A50,April!$A$1:$D$41,3,FALSE)</f>
        <v>0</v>
      </c>
      <c r="F50" s="24">
        <f>+VLOOKUP($A50,May!$A$1:$D$41,3,FALSE)</f>
        <v>0</v>
      </c>
      <c r="G50" s="24">
        <f>+VLOOKUP($A50,June!$A$1:$D$41,3,FALSE)</f>
        <v>0</v>
      </c>
      <c r="H50" s="24">
        <f>+VLOOKUP($A50,July!$A$1:$D$41,3,FALSE)</f>
        <v>0</v>
      </c>
      <c r="I50" s="24">
        <f>+VLOOKUP($A50,August!$A$1:$D$41,3,FALSE)</f>
        <v>0</v>
      </c>
      <c r="J50" s="24">
        <f>+VLOOKUP($A50,September!$A$1:$D$41,3,FALSE)</f>
        <v>0</v>
      </c>
      <c r="K50" s="24">
        <f>+VLOOKUP($A50,October!$A$1:$D$41,3,FALSE)</f>
        <v>0</v>
      </c>
      <c r="L50" s="24">
        <f>+VLOOKUP($A50,November!$A$1:$D$41,3,FALSE)</f>
        <v>0</v>
      </c>
      <c r="M50" s="24">
        <f>+VLOOKUP($A50,November!$A$1:$D$41,3,FALSE)</f>
        <v>0</v>
      </c>
      <c r="N50" s="25">
        <f>+SUM(B50:M50)</f>
        <v>0</v>
      </c>
    </row>
    <row r="51" spans="1:14">
      <c r="A51" s="126" t="str">
        <f>+Summary!$A$7</f>
        <v>Insurance</v>
      </c>
      <c r="B51" s="24">
        <f>+VLOOKUP($A51,January!$A$1:$D$41,3,FALSE)</f>
        <v>0</v>
      </c>
      <c r="C51" s="24">
        <f>+VLOOKUP($A51,February!$A$1:$D$41,3,FALSE)</f>
        <v>0</v>
      </c>
      <c r="D51" s="24">
        <f>+VLOOKUP($A51,March!$A$1:$D$41,3,FALSE)</f>
        <v>0</v>
      </c>
      <c r="E51" s="24">
        <f>+VLOOKUP($A51,April!$A$1:$D$41,3,FALSE)</f>
        <v>0</v>
      </c>
      <c r="F51" s="24">
        <f>+VLOOKUP($A51,May!$A$1:$D$41,3,FALSE)</f>
        <v>0</v>
      </c>
      <c r="G51" s="24">
        <f>+VLOOKUP($A51,June!$A$1:$D$41,3,FALSE)</f>
        <v>0</v>
      </c>
      <c r="H51" s="24">
        <f>+VLOOKUP($A51,July!$A$1:$D$41,3,FALSE)</f>
        <v>0</v>
      </c>
      <c r="I51" s="24">
        <f>+VLOOKUP($A51,August!$A$1:$D$41,3,FALSE)</f>
        <v>0</v>
      </c>
      <c r="J51" s="24">
        <f>+VLOOKUP($A51,September!$A$1:$D$41,3,FALSE)</f>
        <v>0</v>
      </c>
      <c r="K51" s="24">
        <f>+VLOOKUP($A51,October!$A$1:$D$41,3,FALSE)</f>
        <v>0</v>
      </c>
      <c r="L51" s="24">
        <f>+VLOOKUP($A51,November!$A$1:$D$41,3,FALSE)</f>
        <v>0</v>
      </c>
      <c r="M51" s="24">
        <f>+VLOOKUP($A51,November!$A$1:$D$41,3,FALSE)</f>
        <v>0</v>
      </c>
      <c r="N51" s="25">
        <f t="shared" ref="N51:N56" si="9">+SUM(B51:M51)</f>
        <v>0</v>
      </c>
    </row>
    <row r="52" spans="1:14">
      <c r="A52" s="126" t="str">
        <f>+Summary!$A$8</f>
        <v>Taxes</v>
      </c>
      <c r="B52" s="24">
        <f>+VLOOKUP($A52,January!$A$1:$D$41,3,FALSE)</f>
        <v>0</v>
      </c>
      <c r="C52" s="24">
        <f>+VLOOKUP($A52,February!$A$1:$D$41,3,FALSE)</f>
        <v>0</v>
      </c>
      <c r="D52" s="24">
        <f>+VLOOKUP($A52,March!$A$1:$D$41,3,FALSE)</f>
        <v>0</v>
      </c>
      <c r="E52" s="24">
        <f>+VLOOKUP($A52,April!$A$1:$D$41,3,FALSE)</f>
        <v>0</v>
      </c>
      <c r="F52" s="24">
        <f>+VLOOKUP($A52,May!$A$1:$D$41,3,FALSE)</f>
        <v>0</v>
      </c>
      <c r="G52" s="24">
        <f>+VLOOKUP($A52,June!$A$1:$D$41,3,FALSE)</f>
        <v>0</v>
      </c>
      <c r="H52" s="24">
        <f>+VLOOKUP($A52,July!$A$1:$D$41,3,FALSE)</f>
        <v>0</v>
      </c>
      <c r="I52" s="24">
        <f>+VLOOKUP($A52,August!$A$1:$D$41,3,FALSE)</f>
        <v>0</v>
      </c>
      <c r="J52" s="24">
        <f>+VLOOKUP($A52,September!$A$1:$D$41,3,FALSE)</f>
        <v>0</v>
      </c>
      <c r="K52" s="24">
        <f>+VLOOKUP($A52,October!$A$1:$D$41,3,FALSE)</f>
        <v>0</v>
      </c>
      <c r="L52" s="24">
        <f>+VLOOKUP($A52,November!$A$1:$D$41,3,FALSE)</f>
        <v>0</v>
      </c>
      <c r="M52" s="24">
        <f>+VLOOKUP($A52,November!$A$1:$D$41,3,FALSE)</f>
        <v>0</v>
      </c>
      <c r="N52" s="25">
        <f t="shared" si="9"/>
        <v>0</v>
      </c>
    </row>
    <row r="53" spans="1:14">
      <c r="A53" s="126" t="str">
        <f>+Summary!$A$9</f>
        <v>Divd/Int/CG</v>
      </c>
      <c r="B53" s="24">
        <f>+VLOOKUP($A53,January!$A$1:$D$41,3,FALSE)</f>
        <v>0</v>
      </c>
      <c r="C53" s="24">
        <f>+VLOOKUP($A53,February!$A$1:$D$41,3,FALSE)</f>
        <v>0</v>
      </c>
      <c r="D53" s="24">
        <f>+VLOOKUP($A53,March!$A$1:$D$41,3,FALSE)</f>
        <v>0</v>
      </c>
      <c r="E53" s="24">
        <f>+VLOOKUP($A53,April!$A$1:$D$41,3,FALSE)</f>
        <v>0</v>
      </c>
      <c r="F53" s="24">
        <f>+VLOOKUP($A53,May!$A$1:$D$41,3,FALSE)</f>
        <v>0</v>
      </c>
      <c r="G53" s="24">
        <f>+VLOOKUP($A53,June!$A$1:$D$41,3,FALSE)</f>
        <v>0</v>
      </c>
      <c r="H53" s="24">
        <f>+VLOOKUP($A53,July!$A$1:$D$41,3,FALSE)</f>
        <v>0</v>
      </c>
      <c r="I53" s="24">
        <f>+VLOOKUP($A53,August!$A$1:$D$41,3,FALSE)</f>
        <v>0</v>
      </c>
      <c r="J53" s="24">
        <f>+VLOOKUP($A53,September!$A$1:$D$41,3,FALSE)</f>
        <v>0</v>
      </c>
      <c r="K53" s="24">
        <f>+VLOOKUP($A53,October!$A$1:$D$41,3,FALSE)</f>
        <v>0</v>
      </c>
      <c r="L53" s="24">
        <f>+VLOOKUP($A53,November!$A$1:$D$41,3,FALSE)</f>
        <v>0</v>
      </c>
      <c r="M53" s="24">
        <f>+VLOOKUP($A53,November!$A$1:$D$41,3,FALSE)</f>
        <v>0</v>
      </c>
      <c r="N53" s="25">
        <f t="shared" si="9"/>
        <v>0</v>
      </c>
    </row>
    <row r="54" spans="1:14">
      <c r="A54" s="126" t="str">
        <f>+Summary!$A$10</f>
        <v>Reimbursement</v>
      </c>
      <c r="B54" s="24">
        <f>+VLOOKUP($A54,January!$A$1:$D$41,3,FALSE)</f>
        <v>0</v>
      </c>
      <c r="C54" s="24">
        <f>+VLOOKUP($A54,February!$A$1:$D$41,3,FALSE)</f>
        <v>0</v>
      </c>
      <c r="D54" s="24">
        <f>+VLOOKUP($A54,March!$A$1:$D$41,3,FALSE)</f>
        <v>0</v>
      </c>
      <c r="E54" s="24">
        <f>+VLOOKUP($A54,April!$A$1:$D$41,3,FALSE)</f>
        <v>0</v>
      </c>
      <c r="F54" s="24">
        <f>+VLOOKUP($A54,May!$A$1:$D$41,3,FALSE)</f>
        <v>0</v>
      </c>
      <c r="G54" s="24">
        <f>+VLOOKUP($A54,June!$A$1:$D$41,3,FALSE)</f>
        <v>0</v>
      </c>
      <c r="H54" s="24">
        <f>+VLOOKUP($A54,July!$A$1:$D$41,3,FALSE)</f>
        <v>0</v>
      </c>
      <c r="I54" s="24">
        <f>+VLOOKUP($A54,August!$A$1:$D$41,3,FALSE)</f>
        <v>0</v>
      </c>
      <c r="J54" s="24">
        <f>+VLOOKUP($A54,September!$A$1:$D$41,3,FALSE)</f>
        <v>0</v>
      </c>
      <c r="K54" s="24">
        <f>+VLOOKUP($A54,October!$A$1:$D$41,3,FALSE)</f>
        <v>0</v>
      </c>
      <c r="L54" s="24">
        <f>+VLOOKUP($A54,November!$A$1:$D$41,3,FALSE)</f>
        <v>0</v>
      </c>
      <c r="M54" s="24">
        <f>+VLOOKUP($A54,November!$A$1:$D$41,3,FALSE)</f>
        <v>0</v>
      </c>
      <c r="N54" s="25">
        <f t="shared" si="9"/>
        <v>0</v>
      </c>
    </row>
    <row r="55" spans="1:14">
      <c r="A55" s="126" t="str">
        <f>+Summary!$A$11</f>
        <v>Open</v>
      </c>
      <c r="B55" s="24">
        <f>+VLOOKUP($A55,January!$A$1:$D$41,3,FALSE)</f>
        <v>0</v>
      </c>
      <c r="C55" s="24">
        <f>+VLOOKUP($A55,February!$A$1:$D$41,3,FALSE)</f>
        <v>0</v>
      </c>
      <c r="D55" s="24">
        <f>+VLOOKUP($A55,March!$A$1:$D$41,3,FALSE)</f>
        <v>0</v>
      </c>
      <c r="E55" s="24">
        <f>+VLOOKUP($A55,April!$A$1:$D$41,3,FALSE)</f>
        <v>0</v>
      </c>
      <c r="F55" s="24">
        <f>+VLOOKUP($A55,May!$A$1:$D$41,3,FALSE)</f>
        <v>0</v>
      </c>
      <c r="G55" s="24">
        <f>+VLOOKUP($A55,June!$A$1:$D$41,3,FALSE)</f>
        <v>0</v>
      </c>
      <c r="H55" s="24">
        <f>+VLOOKUP($A55,July!$A$1:$D$41,3,FALSE)</f>
        <v>0</v>
      </c>
      <c r="I55" s="24">
        <f>+VLOOKUP($A55,August!$A$1:$D$41,3,FALSE)</f>
        <v>0</v>
      </c>
      <c r="J55" s="24">
        <f>+VLOOKUP($A55,September!$A$1:$D$41,3,FALSE)</f>
        <v>0</v>
      </c>
      <c r="K55" s="24">
        <f>+VLOOKUP($A55,October!$A$1:$D$41,3,FALSE)</f>
        <v>0</v>
      </c>
      <c r="L55" s="24">
        <f>+VLOOKUP($A55,November!$A$1:$D$41,3,FALSE)</f>
        <v>0</v>
      </c>
      <c r="M55" s="24">
        <f>+VLOOKUP($A55,November!$A$1:$D$41,3,FALSE)</f>
        <v>0</v>
      </c>
      <c r="N55" s="25">
        <f t="shared" ref="N55" si="10">+SUM(B55:M55)</f>
        <v>0</v>
      </c>
    </row>
    <row r="56" spans="1:14" ht="15.75">
      <c r="A56" s="139" t="s">
        <v>38</v>
      </c>
      <c r="B56" s="29">
        <f>+SUM(B50:B55)</f>
        <v>0</v>
      </c>
      <c r="C56" s="29">
        <f t="shared" ref="C56:M56" si="11">+SUM(C50:C55)</f>
        <v>0</v>
      </c>
      <c r="D56" s="29">
        <f t="shared" si="11"/>
        <v>0</v>
      </c>
      <c r="E56" s="29">
        <f t="shared" si="11"/>
        <v>0</v>
      </c>
      <c r="F56" s="29">
        <f t="shared" si="11"/>
        <v>0</v>
      </c>
      <c r="G56" s="29">
        <f t="shared" si="11"/>
        <v>0</v>
      </c>
      <c r="H56" s="29">
        <f t="shared" si="11"/>
        <v>0</v>
      </c>
      <c r="I56" s="29">
        <f t="shared" si="11"/>
        <v>0</v>
      </c>
      <c r="J56" s="29">
        <f t="shared" si="11"/>
        <v>0</v>
      </c>
      <c r="K56" s="29">
        <f t="shared" si="11"/>
        <v>0</v>
      </c>
      <c r="L56" s="29">
        <f t="shared" si="11"/>
        <v>0</v>
      </c>
      <c r="M56" s="29">
        <f t="shared" si="11"/>
        <v>0</v>
      </c>
      <c r="N56" s="26">
        <f t="shared" si="9"/>
        <v>0</v>
      </c>
    </row>
    <row r="57" spans="1:14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27"/>
    </row>
    <row r="58" spans="1:14" ht="15.75">
      <c r="A58" s="135" t="s">
        <v>25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27"/>
    </row>
    <row r="59" spans="1:14">
      <c r="A59" s="126" t="str">
        <f>+Summary!$A$15</f>
        <v>Mortgage</v>
      </c>
      <c r="B59" s="24">
        <f>+VLOOKUP($A59,January!$A$1:$D$41,3,FALSE)</f>
        <v>0</v>
      </c>
      <c r="C59" s="24">
        <f>+VLOOKUP($A59,February!$A$1:$D$41,3,FALSE)</f>
        <v>0</v>
      </c>
      <c r="D59" s="24">
        <f>+VLOOKUP($A59,March!$A$1:$D$41,3,FALSE)</f>
        <v>0</v>
      </c>
      <c r="E59" s="24">
        <f>+VLOOKUP($A59,April!$A$1:$D$41,3,FALSE)</f>
        <v>0</v>
      </c>
      <c r="F59" s="24">
        <f>+VLOOKUP($A59,May!$A$1:$D$41,3,FALSE)</f>
        <v>0</v>
      </c>
      <c r="G59" s="24">
        <f>+VLOOKUP($A59,June!$A$1:$D$41,3,FALSE)</f>
        <v>0</v>
      </c>
      <c r="H59" s="24">
        <f>+VLOOKUP($A59,July!$A$1:$D$41,3,FALSE)</f>
        <v>0</v>
      </c>
      <c r="I59" s="24">
        <f>+VLOOKUP($A59,August!$A$1:$D$41,3,FALSE)</f>
        <v>0</v>
      </c>
      <c r="J59" s="24">
        <f>+VLOOKUP($A59,September!$A$1:$D$41,3,FALSE)</f>
        <v>0</v>
      </c>
      <c r="K59" s="24">
        <f>+VLOOKUP($A59,October!$A$1:$D$41,3,FALSE)</f>
        <v>0</v>
      </c>
      <c r="L59" s="24">
        <f>+VLOOKUP($A59,November!$A$1:$D$41,3,FALSE)</f>
        <v>0</v>
      </c>
      <c r="M59" s="24">
        <f>+VLOOKUP($A59,November!$A$1:$D$41,3,FALSE)</f>
        <v>0</v>
      </c>
      <c r="N59" s="25">
        <f>+SUM(B59:M59)</f>
        <v>0</v>
      </c>
    </row>
    <row r="60" spans="1:14">
      <c r="A60" s="126" t="str">
        <f>+Summary!$A$16</f>
        <v>Property Taxes</v>
      </c>
      <c r="B60" s="24">
        <f>+VLOOKUP($A60,January!$A$1:$D$41,3,FALSE)</f>
        <v>0</v>
      </c>
      <c r="C60" s="24">
        <f>+VLOOKUP($A60,February!$A$1:$D$41,3,FALSE)</f>
        <v>0</v>
      </c>
      <c r="D60" s="24">
        <f>+VLOOKUP($A60,March!$A$1:$D$41,3,FALSE)</f>
        <v>0</v>
      </c>
      <c r="E60" s="24">
        <f>+VLOOKUP($A60,April!$A$1:$D$41,3,FALSE)</f>
        <v>0</v>
      </c>
      <c r="F60" s="24">
        <f>+VLOOKUP($A60,May!$A$1:$D$41,3,FALSE)</f>
        <v>0</v>
      </c>
      <c r="G60" s="24">
        <f>+VLOOKUP($A60,June!$A$1:$D$41,3,FALSE)</f>
        <v>0</v>
      </c>
      <c r="H60" s="24">
        <f>+VLOOKUP($A60,July!$A$1:$D$41,3,FALSE)</f>
        <v>0</v>
      </c>
      <c r="I60" s="24">
        <f>+VLOOKUP($A60,August!$A$1:$D$41,3,FALSE)</f>
        <v>0</v>
      </c>
      <c r="J60" s="24">
        <f>+VLOOKUP($A60,September!$A$1:$D$41,3,FALSE)</f>
        <v>0</v>
      </c>
      <c r="K60" s="24">
        <f>+VLOOKUP($A60,October!$A$1:$D$41,3,FALSE)</f>
        <v>0</v>
      </c>
      <c r="L60" s="24">
        <f>+VLOOKUP($A60,November!$A$1:$D$41,3,FALSE)</f>
        <v>0</v>
      </c>
      <c r="M60" s="24">
        <f>+VLOOKUP($A60,November!$A$1:$D$41,3,FALSE)</f>
        <v>0</v>
      </c>
      <c r="N60" s="28">
        <f t="shared" ref="N60" si="12">+SUM(B60:M60)</f>
        <v>0</v>
      </c>
    </row>
    <row r="61" spans="1:14">
      <c r="A61" s="126" t="str">
        <f>+Summary!$A$17</f>
        <v>Utilities</v>
      </c>
      <c r="B61" s="24">
        <f>+VLOOKUP($A61,January!$A$1:$D$41,3,FALSE)</f>
        <v>0</v>
      </c>
      <c r="C61" s="24">
        <f>+VLOOKUP($A61,February!$A$1:$D$41,3,FALSE)</f>
        <v>0</v>
      </c>
      <c r="D61" s="24">
        <f>+VLOOKUP($A61,March!$A$1:$D$41,3,FALSE)</f>
        <v>0</v>
      </c>
      <c r="E61" s="24">
        <f>+VLOOKUP($A61,April!$A$1:$D$41,3,FALSE)</f>
        <v>0</v>
      </c>
      <c r="F61" s="24">
        <f>+VLOOKUP($A61,May!$A$1:$D$41,3,FALSE)</f>
        <v>0</v>
      </c>
      <c r="G61" s="24">
        <f>+VLOOKUP($A61,June!$A$1:$D$41,3,FALSE)</f>
        <v>0</v>
      </c>
      <c r="H61" s="24">
        <f>+VLOOKUP($A61,July!$A$1:$D$41,3,FALSE)</f>
        <v>0</v>
      </c>
      <c r="I61" s="24">
        <f>+VLOOKUP($A61,August!$A$1:$D$41,3,FALSE)</f>
        <v>0</v>
      </c>
      <c r="J61" s="24">
        <f>+VLOOKUP($A61,September!$A$1:$D$41,3,FALSE)</f>
        <v>0</v>
      </c>
      <c r="K61" s="24">
        <f>+VLOOKUP($A61,October!$A$1:$D$41,3,FALSE)</f>
        <v>0</v>
      </c>
      <c r="L61" s="24">
        <f>+VLOOKUP($A61,November!$A$1:$D$41,3,FALSE)</f>
        <v>0</v>
      </c>
      <c r="M61" s="24">
        <f>+VLOOKUP($A61,November!$A$1:$D$41,3,FALSE)</f>
        <v>0</v>
      </c>
      <c r="N61" s="28">
        <f t="shared" ref="N61:N78" si="13">+SUM(B61:M61)</f>
        <v>0</v>
      </c>
    </row>
    <row r="62" spans="1:14">
      <c r="A62" s="126" t="str">
        <f>+Summary!$A$18</f>
        <v>Slush</v>
      </c>
      <c r="B62" s="24">
        <f>+VLOOKUP($A62,January!$A$1:$D$41,3,FALSE)</f>
        <v>0</v>
      </c>
      <c r="C62" s="24">
        <f>+VLOOKUP($A62,February!$A$1:$D$41,3,FALSE)</f>
        <v>0</v>
      </c>
      <c r="D62" s="24">
        <f>+VLOOKUP($A62,March!$A$1:$D$41,3,FALSE)</f>
        <v>0</v>
      </c>
      <c r="E62" s="24">
        <f>+VLOOKUP($A62,April!$A$1:$D$41,3,FALSE)</f>
        <v>0</v>
      </c>
      <c r="F62" s="24">
        <f>+VLOOKUP($A62,May!$A$1:$D$41,3,FALSE)</f>
        <v>0</v>
      </c>
      <c r="G62" s="24">
        <f>+VLOOKUP($A62,June!$A$1:$D$41,3,FALSE)</f>
        <v>0</v>
      </c>
      <c r="H62" s="24">
        <f>+VLOOKUP($A62,July!$A$1:$D$41,3,FALSE)</f>
        <v>0</v>
      </c>
      <c r="I62" s="24">
        <f>+VLOOKUP($A62,August!$A$1:$D$41,3,FALSE)</f>
        <v>0</v>
      </c>
      <c r="J62" s="24">
        <f>+VLOOKUP($A62,September!$A$1:$D$41,3,FALSE)</f>
        <v>0</v>
      </c>
      <c r="K62" s="24">
        <f>+VLOOKUP($A62,October!$A$1:$D$41,3,FALSE)</f>
        <v>0</v>
      </c>
      <c r="L62" s="24">
        <f>+VLOOKUP($A62,November!$A$1:$D$41,3,FALSE)</f>
        <v>0</v>
      </c>
      <c r="M62" s="24">
        <f>+VLOOKUP($A62,November!$A$1:$D$41,3,FALSE)</f>
        <v>0</v>
      </c>
      <c r="N62" s="28">
        <f t="shared" si="13"/>
        <v>0</v>
      </c>
    </row>
    <row r="63" spans="1:14">
      <c r="A63" s="126" t="str">
        <f>+Summary!$A$19</f>
        <v>Kids</v>
      </c>
      <c r="B63" s="24">
        <f>+VLOOKUP($A63,January!$A$1:$D$41,3,FALSE)</f>
        <v>0</v>
      </c>
      <c r="C63" s="24">
        <f>+VLOOKUP($A63,February!$A$1:$D$41,3,FALSE)</f>
        <v>0</v>
      </c>
      <c r="D63" s="24">
        <f>+VLOOKUP($A63,March!$A$1:$D$41,3,FALSE)</f>
        <v>0</v>
      </c>
      <c r="E63" s="24">
        <f>+VLOOKUP($A63,April!$A$1:$D$41,3,FALSE)</f>
        <v>0</v>
      </c>
      <c r="F63" s="24">
        <f>+VLOOKUP($A63,May!$A$1:$D$41,3,FALSE)</f>
        <v>0</v>
      </c>
      <c r="G63" s="24">
        <f>+VLOOKUP($A63,June!$A$1:$D$41,3,FALSE)</f>
        <v>0</v>
      </c>
      <c r="H63" s="24">
        <f>+VLOOKUP($A63,July!$A$1:$D$41,3,FALSE)</f>
        <v>0</v>
      </c>
      <c r="I63" s="24">
        <f>+VLOOKUP($A63,August!$A$1:$D$41,3,FALSE)</f>
        <v>0</v>
      </c>
      <c r="J63" s="24">
        <f>+VLOOKUP($A63,September!$A$1:$D$41,3,FALSE)</f>
        <v>0</v>
      </c>
      <c r="K63" s="24">
        <f>+VLOOKUP($A63,October!$A$1:$D$41,3,FALSE)</f>
        <v>0</v>
      </c>
      <c r="L63" s="24">
        <f>+VLOOKUP($A63,November!$A$1:$D$41,3,FALSE)</f>
        <v>0</v>
      </c>
      <c r="M63" s="24">
        <f>+VLOOKUP($A63,November!$A$1:$D$41,3,FALSE)</f>
        <v>0</v>
      </c>
      <c r="N63" s="28">
        <f t="shared" si="13"/>
        <v>0</v>
      </c>
    </row>
    <row r="64" spans="1:14">
      <c r="A64" s="126" t="str">
        <f>+Summary!$A$20</f>
        <v>Auto/Fuel</v>
      </c>
      <c r="B64" s="24">
        <f>+VLOOKUP($A64,January!$A$1:$D$41,3,FALSE)</f>
        <v>0</v>
      </c>
      <c r="C64" s="24">
        <f>+VLOOKUP($A64,February!$A$1:$D$41,3,FALSE)</f>
        <v>0</v>
      </c>
      <c r="D64" s="24">
        <f>+VLOOKUP($A64,March!$A$1:$D$41,3,FALSE)</f>
        <v>0</v>
      </c>
      <c r="E64" s="24">
        <f>+VLOOKUP($A64,April!$A$1:$D$41,3,FALSE)</f>
        <v>0</v>
      </c>
      <c r="F64" s="24">
        <f>+VLOOKUP($A64,May!$A$1:$D$41,3,FALSE)</f>
        <v>0</v>
      </c>
      <c r="G64" s="24">
        <f>+VLOOKUP($A64,June!$A$1:$D$41,3,FALSE)</f>
        <v>0</v>
      </c>
      <c r="H64" s="24">
        <f>+VLOOKUP($A64,July!$A$1:$D$41,3,FALSE)</f>
        <v>0</v>
      </c>
      <c r="I64" s="24">
        <f>+VLOOKUP($A64,August!$A$1:$D$41,3,FALSE)</f>
        <v>0</v>
      </c>
      <c r="J64" s="24">
        <f>+VLOOKUP($A64,September!$A$1:$D$41,3,FALSE)</f>
        <v>0</v>
      </c>
      <c r="K64" s="24">
        <f>+VLOOKUP($A64,October!$A$1:$D$41,3,FALSE)</f>
        <v>0</v>
      </c>
      <c r="L64" s="24">
        <f>+VLOOKUP($A64,November!$A$1:$D$41,3,FALSE)</f>
        <v>0</v>
      </c>
      <c r="M64" s="24">
        <f>+VLOOKUP($A64,November!$A$1:$D$41,3,FALSE)</f>
        <v>0</v>
      </c>
      <c r="N64" s="28">
        <f t="shared" si="13"/>
        <v>0</v>
      </c>
    </row>
    <row r="65" spans="1:14">
      <c r="A65" s="126" t="str">
        <f>+Summary!$A$21</f>
        <v>Groceries</v>
      </c>
      <c r="B65" s="24">
        <f>+VLOOKUP($A65,January!$A$1:$D$41,3,FALSE)</f>
        <v>0</v>
      </c>
      <c r="C65" s="24">
        <f>+VLOOKUP($A65,February!$A$1:$D$41,3,FALSE)</f>
        <v>0</v>
      </c>
      <c r="D65" s="24">
        <f>+VLOOKUP($A65,March!$A$1:$D$41,3,FALSE)</f>
        <v>0</v>
      </c>
      <c r="E65" s="24">
        <f>+VLOOKUP($A65,April!$A$1:$D$41,3,FALSE)</f>
        <v>0</v>
      </c>
      <c r="F65" s="24">
        <f>+VLOOKUP($A65,May!$A$1:$D$41,3,FALSE)</f>
        <v>0</v>
      </c>
      <c r="G65" s="24">
        <f>+VLOOKUP($A65,June!$A$1:$D$41,3,FALSE)</f>
        <v>0</v>
      </c>
      <c r="H65" s="24">
        <f>+VLOOKUP($A65,July!$A$1:$D$41,3,FALSE)</f>
        <v>0</v>
      </c>
      <c r="I65" s="24">
        <f>+VLOOKUP($A65,August!$A$1:$D$41,3,FALSE)</f>
        <v>0</v>
      </c>
      <c r="J65" s="24">
        <f>+VLOOKUP($A65,September!$A$1:$D$41,3,FALSE)</f>
        <v>0</v>
      </c>
      <c r="K65" s="24">
        <f>+VLOOKUP($A65,October!$A$1:$D$41,3,FALSE)</f>
        <v>0</v>
      </c>
      <c r="L65" s="24">
        <f>+VLOOKUP($A65,November!$A$1:$D$41,3,FALSE)</f>
        <v>0</v>
      </c>
      <c r="M65" s="24">
        <f>+VLOOKUP($A65,November!$A$1:$D$41,3,FALSE)</f>
        <v>0</v>
      </c>
      <c r="N65" s="28">
        <f t="shared" si="13"/>
        <v>0</v>
      </c>
    </row>
    <row r="66" spans="1:14">
      <c r="A66" s="126" t="str">
        <f>+Summary!$A$22</f>
        <v>Travel</v>
      </c>
      <c r="B66" s="24">
        <f>+VLOOKUP($A66,January!$A$1:$D$41,3,FALSE)</f>
        <v>0</v>
      </c>
      <c r="C66" s="24">
        <f>+VLOOKUP($A66,February!$A$1:$D$41,3,FALSE)</f>
        <v>0</v>
      </c>
      <c r="D66" s="24">
        <f>+VLOOKUP($A66,March!$A$1:$D$41,3,FALSE)</f>
        <v>0</v>
      </c>
      <c r="E66" s="24">
        <f>+VLOOKUP($A66,April!$A$1:$D$41,3,FALSE)</f>
        <v>0</v>
      </c>
      <c r="F66" s="24">
        <f>+VLOOKUP($A66,May!$A$1:$D$41,3,FALSE)</f>
        <v>0</v>
      </c>
      <c r="G66" s="24">
        <f>+VLOOKUP($A66,June!$A$1:$D$41,3,FALSE)</f>
        <v>0</v>
      </c>
      <c r="H66" s="24">
        <f>+VLOOKUP($A66,July!$A$1:$D$41,3,FALSE)</f>
        <v>0</v>
      </c>
      <c r="I66" s="24">
        <f>+VLOOKUP($A66,August!$A$1:$D$41,3,FALSE)</f>
        <v>0</v>
      </c>
      <c r="J66" s="24">
        <f>+VLOOKUP($A66,September!$A$1:$D$41,3,FALSE)</f>
        <v>0</v>
      </c>
      <c r="K66" s="24">
        <f>+VLOOKUP($A66,October!$A$1:$D$41,3,FALSE)</f>
        <v>0</v>
      </c>
      <c r="L66" s="24">
        <f>+VLOOKUP($A66,November!$A$1:$D$41,3,FALSE)</f>
        <v>0</v>
      </c>
      <c r="M66" s="24">
        <f>+VLOOKUP($A66,November!$A$1:$D$41,3,FALSE)</f>
        <v>0</v>
      </c>
      <c r="N66" s="28">
        <f t="shared" si="13"/>
        <v>0</v>
      </c>
    </row>
    <row r="67" spans="1:14">
      <c r="A67" s="126" t="str">
        <f>+Summary!$A$23</f>
        <v>Dining</v>
      </c>
      <c r="B67" s="24">
        <f>+VLOOKUP($A67,January!$A$1:$D$41,3,FALSE)</f>
        <v>0</v>
      </c>
      <c r="C67" s="24">
        <f>+VLOOKUP($A67,February!$A$1:$D$41,3,FALSE)</f>
        <v>0</v>
      </c>
      <c r="D67" s="24">
        <f>+VLOOKUP($A67,March!$A$1:$D$41,3,FALSE)</f>
        <v>0</v>
      </c>
      <c r="E67" s="24">
        <f>+VLOOKUP($A67,April!$A$1:$D$41,3,FALSE)</f>
        <v>0</v>
      </c>
      <c r="F67" s="24">
        <f>+VLOOKUP($A67,May!$A$1:$D$41,3,FALSE)</f>
        <v>0</v>
      </c>
      <c r="G67" s="24">
        <f>+VLOOKUP($A67,June!$A$1:$D$41,3,FALSE)</f>
        <v>0</v>
      </c>
      <c r="H67" s="24">
        <f>+VLOOKUP($A67,July!$A$1:$D$41,3,FALSE)</f>
        <v>0</v>
      </c>
      <c r="I67" s="24">
        <f>+VLOOKUP($A67,August!$A$1:$D$41,3,FALSE)</f>
        <v>0</v>
      </c>
      <c r="J67" s="24">
        <f>+VLOOKUP($A67,September!$A$1:$D$41,3,FALSE)</f>
        <v>0</v>
      </c>
      <c r="K67" s="24">
        <f>+VLOOKUP($A67,October!$A$1:$D$41,3,FALSE)</f>
        <v>0</v>
      </c>
      <c r="L67" s="24">
        <f>+VLOOKUP($A67,November!$A$1:$D$41,3,FALSE)</f>
        <v>0</v>
      </c>
      <c r="M67" s="24">
        <f>+VLOOKUP($A67,November!$A$1:$D$41,3,FALSE)</f>
        <v>0</v>
      </c>
      <c r="N67" s="28">
        <f t="shared" si="13"/>
        <v>0</v>
      </c>
    </row>
    <row r="68" spans="1:14">
      <c r="A68" s="126" t="str">
        <f>+Summary!$A$24</f>
        <v>Home Goods</v>
      </c>
      <c r="B68" s="24">
        <f>+VLOOKUP($A68,January!$A$1:$D$41,3,FALSE)</f>
        <v>0</v>
      </c>
      <c r="C68" s="24">
        <f>+VLOOKUP($A68,February!$A$1:$D$41,3,FALSE)</f>
        <v>0</v>
      </c>
      <c r="D68" s="24">
        <f>+VLOOKUP($A68,March!$A$1:$D$41,3,FALSE)</f>
        <v>0</v>
      </c>
      <c r="E68" s="24">
        <f>+VLOOKUP($A68,April!$A$1:$D$41,3,FALSE)</f>
        <v>0</v>
      </c>
      <c r="F68" s="24">
        <f>+VLOOKUP($A68,May!$A$1:$D$41,3,FALSE)</f>
        <v>0</v>
      </c>
      <c r="G68" s="24">
        <f>+VLOOKUP($A68,June!$A$1:$D$41,3,FALSE)</f>
        <v>0</v>
      </c>
      <c r="H68" s="24">
        <f>+VLOOKUP($A68,July!$A$1:$D$41,3,FALSE)</f>
        <v>0</v>
      </c>
      <c r="I68" s="24">
        <f>+VLOOKUP($A68,August!$A$1:$D$41,3,FALSE)</f>
        <v>0</v>
      </c>
      <c r="J68" s="24">
        <f>+VLOOKUP($A68,September!$A$1:$D$41,3,FALSE)</f>
        <v>0</v>
      </c>
      <c r="K68" s="24">
        <f>+VLOOKUP($A68,October!$A$1:$D$41,3,FALSE)</f>
        <v>0</v>
      </c>
      <c r="L68" s="24">
        <f>+VLOOKUP($A68,November!$A$1:$D$41,3,FALSE)</f>
        <v>0</v>
      </c>
      <c r="M68" s="24">
        <f>+VLOOKUP($A68,November!$A$1:$D$41,3,FALSE)</f>
        <v>0</v>
      </c>
      <c r="N68" s="28">
        <f t="shared" si="13"/>
        <v>0</v>
      </c>
    </row>
    <row r="69" spans="1:14">
      <c r="A69" s="126" t="str">
        <f>+Summary!$A$25</f>
        <v>Miscellaneous</v>
      </c>
      <c r="B69" s="24">
        <f>+VLOOKUP($A69,January!$A$1:$D$41,3,FALSE)</f>
        <v>0</v>
      </c>
      <c r="C69" s="24">
        <f>+VLOOKUP($A69,February!$A$1:$D$41,3,FALSE)</f>
        <v>0</v>
      </c>
      <c r="D69" s="24">
        <f>+VLOOKUP($A69,March!$A$1:$D$41,3,FALSE)</f>
        <v>0</v>
      </c>
      <c r="E69" s="24">
        <f>+VLOOKUP($A69,April!$A$1:$D$41,3,FALSE)</f>
        <v>0</v>
      </c>
      <c r="F69" s="24">
        <f>+VLOOKUP($A69,May!$A$1:$D$41,3,FALSE)</f>
        <v>0</v>
      </c>
      <c r="G69" s="24">
        <f>+VLOOKUP($A69,June!$A$1:$D$41,3,FALSE)</f>
        <v>0</v>
      </c>
      <c r="H69" s="24">
        <f>+VLOOKUP($A69,July!$A$1:$D$41,3,FALSE)</f>
        <v>0</v>
      </c>
      <c r="I69" s="24">
        <f>+VLOOKUP($A69,August!$A$1:$D$41,3,FALSE)</f>
        <v>0</v>
      </c>
      <c r="J69" s="24">
        <f>+VLOOKUP($A69,September!$A$1:$D$41,3,FALSE)</f>
        <v>0</v>
      </c>
      <c r="K69" s="24">
        <f>+VLOOKUP($A69,October!$A$1:$D$41,3,FALSE)</f>
        <v>0</v>
      </c>
      <c r="L69" s="24">
        <f>+VLOOKUP($A69,November!$A$1:$D$41,3,FALSE)</f>
        <v>0</v>
      </c>
      <c r="M69" s="24">
        <f>+VLOOKUP($A69,November!$A$1:$D$41,3,FALSE)</f>
        <v>0</v>
      </c>
      <c r="N69" s="28">
        <f t="shared" si="13"/>
        <v>0</v>
      </c>
    </row>
    <row r="70" spans="1:14">
      <c r="A70" s="126" t="str">
        <f>+Summary!$A$26</f>
        <v>Personal Items</v>
      </c>
      <c r="B70" s="24">
        <f>+VLOOKUP($A70,January!$A$1:$D$41,3,FALSE)</f>
        <v>0</v>
      </c>
      <c r="C70" s="24">
        <f>+VLOOKUP($A70,February!$A$1:$D$41,3,FALSE)</f>
        <v>0</v>
      </c>
      <c r="D70" s="24">
        <f>+VLOOKUP($A70,March!$A$1:$D$41,3,FALSE)</f>
        <v>0</v>
      </c>
      <c r="E70" s="24">
        <f>+VLOOKUP($A70,April!$A$1:$D$41,3,FALSE)</f>
        <v>0</v>
      </c>
      <c r="F70" s="24">
        <f>+VLOOKUP($A70,May!$A$1:$D$41,3,FALSE)</f>
        <v>0</v>
      </c>
      <c r="G70" s="24">
        <f>+VLOOKUP($A70,June!$A$1:$D$41,3,FALSE)</f>
        <v>0</v>
      </c>
      <c r="H70" s="24">
        <f>+VLOOKUP($A70,July!$A$1:$D$41,3,FALSE)</f>
        <v>0</v>
      </c>
      <c r="I70" s="24">
        <f>+VLOOKUP($A70,August!$A$1:$D$41,3,FALSE)</f>
        <v>0</v>
      </c>
      <c r="J70" s="24">
        <f>+VLOOKUP($A70,September!$A$1:$D$41,3,FALSE)</f>
        <v>0</v>
      </c>
      <c r="K70" s="24">
        <f>+VLOOKUP($A70,October!$A$1:$D$41,3,FALSE)</f>
        <v>0</v>
      </c>
      <c r="L70" s="24">
        <f>+VLOOKUP($A70,November!$A$1:$D$41,3,FALSE)</f>
        <v>0</v>
      </c>
      <c r="M70" s="24">
        <f>+VLOOKUP($A70,November!$A$1:$D$41,3,FALSE)</f>
        <v>0</v>
      </c>
      <c r="N70" s="28">
        <f t="shared" si="13"/>
        <v>0</v>
      </c>
    </row>
    <row r="71" spans="1:14">
      <c r="A71" s="126" t="str">
        <f>+Summary!$A$27</f>
        <v>Pets</v>
      </c>
      <c r="B71" s="24">
        <f>+VLOOKUP($A71,January!$A$1:$D$41,3,FALSE)</f>
        <v>0</v>
      </c>
      <c r="C71" s="24">
        <f>+VLOOKUP($A71,February!$A$1:$D$41,3,FALSE)</f>
        <v>0</v>
      </c>
      <c r="D71" s="24">
        <f>+VLOOKUP($A71,March!$A$1:$D$41,3,FALSE)</f>
        <v>0</v>
      </c>
      <c r="E71" s="24">
        <f>+VLOOKUP($A71,April!$A$1:$D$41,3,FALSE)</f>
        <v>0</v>
      </c>
      <c r="F71" s="24">
        <f>+VLOOKUP($A71,May!$A$1:$D$41,3,FALSE)</f>
        <v>0</v>
      </c>
      <c r="G71" s="24">
        <f>+VLOOKUP($A71,June!$A$1:$D$41,3,FALSE)</f>
        <v>0</v>
      </c>
      <c r="H71" s="24">
        <f>+VLOOKUP($A71,July!$A$1:$D$41,3,FALSE)</f>
        <v>0</v>
      </c>
      <c r="I71" s="24">
        <f>+VLOOKUP($A71,August!$A$1:$D$41,3,FALSE)</f>
        <v>0</v>
      </c>
      <c r="J71" s="24">
        <f>+VLOOKUP($A71,September!$A$1:$D$41,3,FALSE)</f>
        <v>0</v>
      </c>
      <c r="K71" s="24">
        <f>+VLOOKUP($A71,October!$A$1:$D$41,3,FALSE)</f>
        <v>0</v>
      </c>
      <c r="L71" s="24">
        <f>+VLOOKUP($A71,November!$A$1:$D$41,3,FALSE)</f>
        <v>0</v>
      </c>
      <c r="M71" s="24">
        <f>+VLOOKUP($A71,November!$A$1:$D$41,3,FALSE)</f>
        <v>0</v>
      </c>
      <c r="N71" s="28">
        <f t="shared" si="13"/>
        <v>0</v>
      </c>
    </row>
    <row r="72" spans="1:14">
      <c r="A72" s="126" t="str">
        <f>+Summary!$A$28</f>
        <v>Entertainment</v>
      </c>
      <c r="B72" s="24">
        <f>+VLOOKUP($A72,January!$A$1:$D$41,3,FALSE)</f>
        <v>0</v>
      </c>
      <c r="C72" s="24">
        <f>+VLOOKUP($A72,February!$A$1:$D$41,3,FALSE)</f>
        <v>0</v>
      </c>
      <c r="D72" s="24">
        <f>+VLOOKUP($A72,March!$A$1:$D$41,3,FALSE)</f>
        <v>0</v>
      </c>
      <c r="E72" s="24">
        <f>+VLOOKUP($A72,April!$A$1:$D$41,3,FALSE)</f>
        <v>0</v>
      </c>
      <c r="F72" s="24">
        <f>+VLOOKUP($A72,May!$A$1:$D$41,3,FALSE)</f>
        <v>0</v>
      </c>
      <c r="G72" s="24">
        <f>+VLOOKUP($A72,June!$A$1:$D$41,3,FALSE)</f>
        <v>0</v>
      </c>
      <c r="H72" s="24">
        <f>+VLOOKUP($A72,July!$A$1:$D$41,3,FALSE)</f>
        <v>0</v>
      </c>
      <c r="I72" s="24">
        <f>+VLOOKUP($A72,August!$A$1:$D$41,3,FALSE)</f>
        <v>0</v>
      </c>
      <c r="J72" s="24">
        <f>+VLOOKUP($A72,September!$A$1:$D$41,3,FALSE)</f>
        <v>0</v>
      </c>
      <c r="K72" s="24">
        <f>+VLOOKUP($A72,October!$A$1:$D$41,3,FALSE)</f>
        <v>0</v>
      </c>
      <c r="L72" s="24">
        <f>+VLOOKUP($A72,November!$A$1:$D$41,3,FALSE)</f>
        <v>0</v>
      </c>
      <c r="M72" s="24">
        <f>+VLOOKUP($A72,November!$A$1:$D$41,3,FALSE)</f>
        <v>0</v>
      </c>
      <c r="N72" s="28">
        <f t="shared" si="13"/>
        <v>0</v>
      </c>
    </row>
    <row r="73" spans="1:14">
      <c r="A73" s="126" t="str">
        <f>+Summary!$A$29</f>
        <v>Christmas</v>
      </c>
      <c r="B73" s="24">
        <f>+VLOOKUP($A73,January!$A$1:$D$41,3,FALSE)</f>
        <v>0</v>
      </c>
      <c r="C73" s="24">
        <f>+VLOOKUP($A73,February!$A$1:$D$41,3,FALSE)</f>
        <v>0</v>
      </c>
      <c r="D73" s="24">
        <f>+VLOOKUP($A73,March!$A$1:$D$41,3,FALSE)</f>
        <v>0</v>
      </c>
      <c r="E73" s="24">
        <f>+VLOOKUP($A73,April!$A$1:$D$41,3,FALSE)</f>
        <v>0</v>
      </c>
      <c r="F73" s="24">
        <f>+VLOOKUP($A73,May!$A$1:$D$41,3,FALSE)</f>
        <v>0</v>
      </c>
      <c r="G73" s="24">
        <f>+VLOOKUP($A73,June!$A$1:$D$41,3,FALSE)</f>
        <v>0</v>
      </c>
      <c r="H73" s="24">
        <f>+VLOOKUP($A73,July!$A$1:$D$41,3,FALSE)</f>
        <v>0</v>
      </c>
      <c r="I73" s="24">
        <f>+VLOOKUP($A73,August!$A$1:$D$41,3,FALSE)</f>
        <v>0</v>
      </c>
      <c r="J73" s="24">
        <f>+VLOOKUP($A73,September!$A$1:$D$41,3,FALSE)</f>
        <v>0</v>
      </c>
      <c r="K73" s="24">
        <f>+VLOOKUP($A73,October!$A$1:$D$41,3,FALSE)</f>
        <v>0</v>
      </c>
      <c r="L73" s="24">
        <f>+VLOOKUP($A73,November!$A$1:$D$41,3,FALSE)</f>
        <v>0</v>
      </c>
      <c r="M73" s="24">
        <f>+VLOOKUP($A73,November!$A$1:$D$41,3,FALSE)</f>
        <v>0</v>
      </c>
      <c r="N73" s="28">
        <f t="shared" si="13"/>
        <v>0</v>
      </c>
    </row>
    <row r="74" spans="1:14">
      <c r="A74" s="126" t="str">
        <f>+Summary!$A$30</f>
        <v>x</v>
      </c>
      <c r="B74" s="24">
        <f>+VLOOKUP($A74,January!$A$1:$D$41,3,FALSE)</f>
        <v>0</v>
      </c>
      <c r="C74" s="24">
        <f>+VLOOKUP($A74,February!$A$1:$D$41,3,FALSE)</f>
        <v>750</v>
      </c>
      <c r="D74" s="24">
        <f>+VLOOKUP($A74,March!$A$1:$D$41,3,FALSE)</f>
        <v>750</v>
      </c>
      <c r="E74" s="24">
        <f>+VLOOKUP($A74,April!$A$1:$D$41,3,FALSE)</f>
        <v>750</v>
      </c>
      <c r="F74" s="24">
        <f>+VLOOKUP($A74,May!$A$1:$D$41,3,FALSE)</f>
        <v>750</v>
      </c>
      <c r="G74" s="24">
        <f>+VLOOKUP($A74,June!$A$1:$D$41,3,FALSE)</f>
        <v>750</v>
      </c>
      <c r="H74" s="24">
        <f>+VLOOKUP($A74,July!$A$1:$D$41,3,FALSE)</f>
        <v>750</v>
      </c>
      <c r="I74" s="24">
        <f>+VLOOKUP($A74,August!$A$1:$D$41,3,FALSE)</f>
        <v>750</v>
      </c>
      <c r="J74" s="24">
        <f>+VLOOKUP($A74,September!$A$1:$D$41,3,FALSE)</f>
        <v>750</v>
      </c>
      <c r="K74" s="24">
        <f>+VLOOKUP($A74,October!$A$1:$D$41,3,FALSE)</f>
        <v>750</v>
      </c>
      <c r="L74" s="24">
        <f>+VLOOKUP($A74,November!$A$1:$D$41,3,FALSE)</f>
        <v>750</v>
      </c>
      <c r="M74" s="24">
        <f>+VLOOKUP($A74,November!$A$1:$D$41,3,FALSE)</f>
        <v>750</v>
      </c>
      <c r="N74" s="28">
        <f t="shared" si="13"/>
        <v>8250</v>
      </c>
    </row>
    <row r="75" spans="1:14">
      <c r="A75" s="126" t="str">
        <f>+Summary!$A$31</f>
        <v>x</v>
      </c>
      <c r="B75" s="24">
        <f>+VLOOKUP($A75,January!$A$1:$D$41,3,FALSE)</f>
        <v>0</v>
      </c>
      <c r="C75" s="24">
        <f>+VLOOKUP($A75,February!$A$1:$D$41,3,FALSE)</f>
        <v>750</v>
      </c>
      <c r="D75" s="24">
        <f>+VLOOKUP($A75,March!$A$1:$D$41,3,FALSE)</f>
        <v>750</v>
      </c>
      <c r="E75" s="24">
        <f>+VLOOKUP($A75,April!$A$1:$D$41,3,FALSE)</f>
        <v>750</v>
      </c>
      <c r="F75" s="24">
        <f>+VLOOKUP($A75,May!$A$1:$D$41,3,FALSE)</f>
        <v>750</v>
      </c>
      <c r="G75" s="24">
        <f>+VLOOKUP($A75,June!$A$1:$D$41,3,FALSE)</f>
        <v>750</v>
      </c>
      <c r="H75" s="24">
        <f>+VLOOKUP($A75,July!$A$1:$D$41,3,FALSE)</f>
        <v>750</v>
      </c>
      <c r="I75" s="24">
        <f>+VLOOKUP($A75,August!$A$1:$D$41,3,FALSE)</f>
        <v>750</v>
      </c>
      <c r="J75" s="24">
        <f>+VLOOKUP($A75,September!$A$1:$D$41,3,FALSE)</f>
        <v>750</v>
      </c>
      <c r="K75" s="24">
        <f>+VLOOKUP($A75,October!$A$1:$D$41,3,FALSE)</f>
        <v>750</v>
      </c>
      <c r="L75" s="24">
        <f>+VLOOKUP($A75,November!$A$1:$D$41,3,FALSE)</f>
        <v>750</v>
      </c>
      <c r="M75" s="24">
        <f>+VLOOKUP($A75,November!$A$1:$D$41,3,FALSE)</f>
        <v>750</v>
      </c>
      <c r="N75" s="28">
        <f t="shared" si="13"/>
        <v>8250</v>
      </c>
    </row>
    <row r="76" spans="1:14">
      <c r="A76" s="126" t="str">
        <f>+Summary!$A$32</f>
        <v>x</v>
      </c>
      <c r="B76" s="24">
        <f>+VLOOKUP($A76,January!$A$1:$D$41,3,FALSE)</f>
        <v>0</v>
      </c>
      <c r="C76" s="24">
        <f>+VLOOKUP($A76,February!$A$1:$D$41,3,FALSE)</f>
        <v>750</v>
      </c>
      <c r="D76" s="24">
        <f>+VLOOKUP($A76,March!$A$1:$D$41,3,FALSE)</f>
        <v>750</v>
      </c>
      <c r="E76" s="24">
        <f>+VLOOKUP($A76,April!$A$1:$D$41,3,FALSE)</f>
        <v>750</v>
      </c>
      <c r="F76" s="24">
        <f>+VLOOKUP($A76,May!$A$1:$D$41,3,FALSE)</f>
        <v>750</v>
      </c>
      <c r="G76" s="24">
        <f>+VLOOKUP($A76,June!$A$1:$D$41,3,FALSE)</f>
        <v>750</v>
      </c>
      <c r="H76" s="24">
        <f>+VLOOKUP($A76,July!$A$1:$D$41,3,FALSE)</f>
        <v>750</v>
      </c>
      <c r="I76" s="24">
        <f>+VLOOKUP($A76,August!$A$1:$D$41,3,FALSE)</f>
        <v>750</v>
      </c>
      <c r="J76" s="24">
        <f>+VLOOKUP($A76,September!$A$1:$D$41,3,FALSE)</f>
        <v>750</v>
      </c>
      <c r="K76" s="24">
        <f>+VLOOKUP($A76,October!$A$1:$D$41,3,FALSE)</f>
        <v>750</v>
      </c>
      <c r="L76" s="24">
        <f>+VLOOKUP($A76,November!$A$1:$D$41,3,FALSE)</f>
        <v>750</v>
      </c>
      <c r="M76" s="24">
        <f>+VLOOKUP($A76,November!$A$1:$D$41,3,FALSE)</f>
        <v>750</v>
      </c>
      <c r="N76" s="28">
        <f t="shared" si="13"/>
        <v>8250</v>
      </c>
    </row>
    <row r="77" spans="1:14">
      <c r="A77" s="126" t="str">
        <f>+Summary!$A$33</f>
        <v>x</v>
      </c>
      <c r="B77" s="24">
        <f>+VLOOKUP($A77,January!$A$1:$D$41,3,FALSE)</f>
        <v>0</v>
      </c>
      <c r="C77" s="24">
        <f>+VLOOKUP($A77,February!$A$1:$D$41,3,FALSE)</f>
        <v>750</v>
      </c>
      <c r="D77" s="24">
        <f>+VLOOKUP($A77,March!$A$1:$D$41,3,FALSE)</f>
        <v>750</v>
      </c>
      <c r="E77" s="24">
        <f>+VLOOKUP($A77,April!$A$1:$D$41,3,FALSE)</f>
        <v>750</v>
      </c>
      <c r="F77" s="24">
        <f>+VLOOKUP($A77,May!$A$1:$D$41,3,FALSE)</f>
        <v>750</v>
      </c>
      <c r="G77" s="24">
        <f>+VLOOKUP($A77,June!$A$1:$D$41,3,FALSE)</f>
        <v>750</v>
      </c>
      <c r="H77" s="24">
        <f>+VLOOKUP($A77,July!$A$1:$D$41,3,FALSE)</f>
        <v>750</v>
      </c>
      <c r="I77" s="24">
        <f>+VLOOKUP($A77,August!$A$1:$D$41,3,FALSE)</f>
        <v>750</v>
      </c>
      <c r="J77" s="24">
        <f>+VLOOKUP($A77,September!$A$1:$D$41,3,FALSE)</f>
        <v>750</v>
      </c>
      <c r="K77" s="24">
        <f>+VLOOKUP($A77,October!$A$1:$D$41,3,FALSE)</f>
        <v>750</v>
      </c>
      <c r="L77" s="24">
        <f>+VLOOKUP($A77,November!$A$1:$D$41,3,FALSE)</f>
        <v>750</v>
      </c>
      <c r="M77" s="24">
        <f>+VLOOKUP($A77,November!$A$1:$D$41,3,FALSE)</f>
        <v>750</v>
      </c>
      <c r="N77" s="28">
        <f t="shared" si="13"/>
        <v>8250</v>
      </c>
    </row>
    <row r="78" spans="1:14" ht="15.75">
      <c r="A78" s="139" t="s">
        <v>39</v>
      </c>
      <c r="B78" s="29">
        <f>+SUM(B59:B76)</f>
        <v>0</v>
      </c>
      <c r="C78" s="29">
        <f t="shared" ref="C78:M78" si="14">+SUM(C59:C76)</f>
        <v>2250</v>
      </c>
      <c r="D78" s="29">
        <f t="shared" si="14"/>
        <v>2250</v>
      </c>
      <c r="E78" s="29">
        <f t="shared" si="14"/>
        <v>2250</v>
      </c>
      <c r="F78" s="29">
        <f t="shared" si="14"/>
        <v>2250</v>
      </c>
      <c r="G78" s="29">
        <f t="shared" si="14"/>
        <v>2250</v>
      </c>
      <c r="H78" s="29">
        <f t="shared" si="14"/>
        <v>2250</v>
      </c>
      <c r="I78" s="29">
        <f t="shared" si="14"/>
        <v>2250</v>
      </c>
      <c r="J78" s="29">
        <f t="shared" si="14"/>
        <v>2250</v>
      </c>
      <c r="K78" s="29">
        <f t="shared" si="14"/>
        <v>2250</v>
      </c>
      <c r="L78" s="29">
        <f t="shared" si="14"/>
        <v>2250</v>
      </c>
      <c r="M78" s="29">
        <f t="shared" si="14"/>
        <v>2250</v>
      </c>
      <c r="N78" s="26">
        <f t="shared" si="13"/>
        <v>24750</v>
      </c>
    </row>
    <row r="79" spans="1:14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27"/>
    </row>
    <row r="80" spans="1:14" ht="15.75">
      <c r="A80" s="135" t="s">
        <v>273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27"/>
    </row>
    <row r="81" spans="1:14">
      <c r="A81" s="126" t="str">
        <f>+Summary!$A$37</f>
        <v>Health Savings</v>
      </c>
      <c r="B81" s="24">
        <f>+VLOOKUP($A81,January!$A$1:$D$41,3,FALSE)</f>
        <v>0</v>
      </c>
      <c r="C81" s="24">
        <f>+VLOOKUP($A81,February!$A$1:$D$41,3,FALSE)</f>
        <v>0</v>
      </c>
      <c r="D81" s="24">
        <f>+VLOOKUP($A81,March!$A$1:$D$41,3,FALSE)</f>
        <v>0</v>
      </c>
      <c r="E81" s="24">
        <f>+VLOOKUP($A81,April!$A$1:$D$41,3,FALSE)</f>
        <v>0</v>
      </c>
      <c r="F81" s="24">
        <f>+VLOOKUP($A81,May!$A$1:$D$41,3,FALSE)</f>
        <v>0</v>
      </c>
      <c r="G81" s="24">
        <f>+VLOOKUP($A81,June!$A$1:$D$41,3,FALSE)</f>
        <v>0</v>
      </c>
      <c r="H81" s="24">
        <f>+VLOOKUP($A81,July!$A$1:$D$41,3,FALSE)</f>
        <v>0</v>
      </c>
      <c r="I81" s="24">
        <f>+VLOOKUP($A81,August!$A$1:$D$41,3,FALSE)</f>
        <v>0</v>
      </c>
      <c r="J81" s="24">
        <f>+VLOOKUP($A81,September!$A$1:$D$41,3,FALSE)</f>
        <v>0</v>
      </c>
      <c r="K81" s="24">
        <f>+VLOOKUP($A81,October!$A$1:$D$41,3,FALSE)</f>
        <v>0</v>
      </c>
      <c r="L81" s="24">
        <f>+VLOOKUP($A81,November!$A$1:$D$41,3,FALSE)</f>
        <v>0</v>
      </c>
      <c r="M81" s="24">
        <f>+VLOOKUP($A81,November!$A$1:$D$41,3,FALSE)</f>
        <v>0</v>
      </c>
      <c r="N81" s="28">
        <f>+SUM(B81:M81)</f>
        <v>0</v>
      </c>
    </row>
    <row r="82" spans="1:14">
      <c r="A82" s="126" t="str">
        <f>+Summary!$A$38</f>
        <v>401(k)</v>
      </c>
      <c r="B82" s="24">
        <f>+VLOOKUP($A82,January!$A$1:$D$41,3,FALSE)</f>
        <v>0</v>
      </c>
      <c r="C82" s="24">
        <f>+VLOOKUP($A82,February!$A$1:$D$41,3,FALSE)</f>
        <v>0</v>
      </c>
      <c r="D82" s="24">
        <f>+VLOOKUP($A82,March!$A$1:$D$41,3,FALSE)</f>
        <v>0</v>
      </c>
      <c r="E82" s="24">
        <f>+VLOOKUP($A82,April!$A$1:$D$41,3,FALSE)</f>
        <v>0</v>
      </c>
      <c r="F82" s="24">
        <f>+VLOOKUP($A82,May!$A$1:$D$41,3,FALSE)</f>
        <v>0</v>
      </c>
      <c r="G82" s="24">
        <f>+VLOOKUP($A82,June!$A$1:$D$41,3,FALSE)</f>
        <v>0</v>
      </c>
      <c r="H82" s="24">
        <f>+VLOOKUP($A82,July!$A$1:$D$41,3,FALSE)</f>
        <v>0</v>
      </c>
      <c r="I82" s="24">
        <f>+VLOOKUP($A82,August!$A$1:$D$41,3,FALSE)</f>
        <v>0</v>
      </c>
      <c r="J82" s="24">
        <f>+VLOOKUP($A82,September!$A$1:$D$41,3,FALSE)</f>
        <v>0</v>
      </c>
      <c r="K82" s="24">
        <f>+VLOOKUP($A82,October!$A$1:$D$41,3,FALSE)</f>
        <v>0</v>
      </c>
      <c r="L82" s="24">
        <f>+VLOOKUP($A82,November!$A$1:$D$41,3,FALSE)</f>
        <v>0</v>
      </c>
      <c r="M82" s="24">
        <f>+VLOOKUP($A82,November!$A$1:$D$41,3,FALSE)</f>
        <v>0</v>
      </c>
      <c r="N82" s="28">
        <f t="shared" ref="N82:N86" si="15">+SUM(B82:M82)</f>
        <v>0</v>
      </c>
    </row>
    <row r="83" spans="1:14">
      <c r="A83" s="126" t="str">
        <f>+Summary!$A$39</f>
        <v>IRA</v>
      </c>
      <c r="B83" s="24">
        <f>+VLOOKUP($A83,January!$A$1:$D$41,3,FALSE)</f>
        <v>0</v>
      </c>
      <c r="C83" s="24">
        <f>+VLOOKUP($A83,February!$A$1:$D$41,3,FALSE)</f>
        <v>0</v>
      </c>
      <c r="D83" s="24">
        <f>+VLOOKUP($A83,March!$A$1:$D$41,3,FALSE)</f>
        <v>0</v>
      </c>
      <c r="E83" s="24">
        <f>+VLOOKUP($A83,April!$A$1:$D$41,3,FALSE)</f>
        <v>0</v>
      </c>
      <c r="F83" s="24">
        <f>+VLOOKUP($A83,May!$A$1:$D$41,3,FALSE)</f>
        <v>0</v>
      </c>
      <c r="G83" s="24">
        <f>+VLOOKUP($A83,June!$A$1:$D$41,3,FALSE)</f>
        <v>0</v>
      </c>
      <c r="H83" s="24">
        <f>+VLOOKUP($A83,July!$A$1:$D$41,3,FALSE)</f>
        <v>0</v>
      </c>
      <c r="I83" s="24">
        <f>+VLOOKUP($A83,August!$A$1:$D$41,3,FALSE)</f>
        <v>0</v>
      </c>
      <c r="J83" s="24">
        <f>+VLOOKUP($A83,September!$A$1:$D$41,3,FALSE)</f>
        <v>0</v>
      </c>
      <c r="K83" s="24">
        <f>+VLOOKUP($A83,October!$A$1:$D$41,3,FALSE)</f>
        <v>0</v>
      </c>
      <c r="L83" s="24">
        <f>+VLOOKUP($A83,November!$A$1:$D$41,3,FALSE)</f>
        <v>0</v>
      </c>
      <c r="M83" s="24">
        <f>+VLOOKUP($A83,November!$A$1:$D$41,3,FALSE)</f>
        <v>0</v>
      </c>
      <c r="N83" s="28">
        <f t="shared" si="15"/>
        <v>0</v>
      </c>
    </row>
    <row r="84" spans="1:14">
      <c r="A84" s="126" t="str">
        <f>+Summary!$A$40</f>
        <v>Taxable</v>
      </c>
      <c r="B84" s="24">
        <f>+VLOOKUP($A84,January!$A$1:$D$41,3,FALSE)</f>
        <v>0</v>
      </c>
      <c r="C84" s="24">
        <f>+VLOOKUP($A84,February!$A$1:$D$41,3,FALSE)</f>
        <v>0</v>
      </c>
      <c r="D84" s="24">
        <f>+VLOOKUP($A84,March!$A$1:$D$41,3,FALSE)</f>
        <v>0</v>
      </c>
      <c r="E84" s="24">
        <f>+VLOOKUP($A84,April!$A$1:$D$41,3,FALSE)</f>
        <v>0</v>
      </c>
      <c r="F84" s="24">
        <f>+VLOOKUP($A84,May!$A$1:$D$41,3,FALSE)</f>
        <v>0</v>
      </c>
      <c r="G84" s="24">
        <f>+VLOOKUP($A84,June!$A$1:$D$41,3,FALSE)</f>
        <v>0</v>
      </c>
      <c r="H84" s="24">
        <f>+VLOOKUP($A84,July!$A$1:$D$41,3,FALSE)</f>
        <v>0</v>
      </c>
      <c r="I84" s="24">
        <f>+VLOOKUP($A84,August!$A$1:$D$41,3,FALSE)</f>
        <v>0</v>
      </c>
      <c r="J84" s="24">
        <f>+VLOOKUP($A84,September!$A$1:$D$41,3,FALSE)</f>
        <v>0</v>
      </c>
      <c r="K84" s="24">
        <f>+VLOOKUP($A84,October!$A$1:$D$41,3,FALSE)</f>
        <v>0</v>
      </c>
      <c r="L84" s="24">
        <f>+VLOOKUP($A84,November!$A$1:$D$41,3,FALSE)</f>
        <v>0</v>
      </c>
      <c r="M84" s="24">
        <f>+VLOOKUP($A84,November!$A$1:$D$41,3,FALSE)</f>
        <v>0</v>
      </c>
      <c r="N84" s="28">
        <f t="shared" ref="N84" si="16">+SUM(B84:M84)</f>
        <v>0</v>
      </c>
    </row>
    <row r="85" spans="1:14">
      <c r="A85" s="126" t="str">
        <f>+Summary!$A$41</f>
        <v>Cash</v>
      </c>
      <c r="B85" s="24">
        <f>+VLOOKUP($A85,January!$A$1:$D$41,3,FALSE)</f>
        <v>0</v>
      </c>
      <c r="C85" s="24">
        <f>+VLOOKUP($A85,February!$A$1:$D$41,3,FALSE)</f>
        <v>0</v>
      </c>
      <c r="D85" s="24">
        <f>+VLOOKUP($A85,March!$A$1:$D$41,3,FALSE)</f>
        <v>0</v>
      </c>
      <c r="E85" s="24">
        <f>+VLOOKUP($A85,April!$A$1:$D$41,3,FALSE)</f>
        <v>0</v>
      </c>
      <c r="F85" s="24">
        <f>+VLOOKUP($A85,May!$A$1:$D$41,3,FALSE)</f>
        <v>0</v>
      </c>
      <c r="G85" s="24">
        <f>+VLOOKUP($A85,June!$A$1:$D$41,3,FALSE)</f>
        <v>0</v>
      </c>
      <c r="H85" s="24">
        <f>+VLOOKUP($A85,July!$A$1:$D$41,3,FALSE)</f>
        <v>0</v>
      </c>
      <c r="I85" s="24">
        <f>+VLOOKUP($A85,August!$A$1:$D$41,3,FALSE)</f>
        <v>0</v>
      </c>
      <c r="J85" s="24">
        <f>+VLOOKUP($A85,September!$A$1:$D$41,3,FALSE)</f>
        <v>0</v>
      </c>
      <c r="K85" s="24">
        <f>+VLOOKUP($A85,October!$A$1:$D$41,3,FALSE)</f>
        <v>0</v>
      </c>
      <c r="L85" s="24">
        <f>+VLOOKUP($A85,November!$A$1:$D$41,3,FALSE)</f>
        <v>0</v>
      </c>
      <c r="M85" s="24">
        <f>+VLOOKUP($A85,November!$A$1:$D$41,3,FALSE)</f>
        <v>0</v>
      </c>
      <c r="N85" s="28">
        <f t="shared" si="15"/>
        <v>0</v>
      </c>
    </row>
    <row r="86" spans="1:14" ht="15.75">
      <c r="A86" s="139" t="s">
        <v>274</v>
      </c>
      <c r="B86" s="29">
        <f>+SUM(B81:B85)</f>
        <v>0</v>
      </c>
      <c r="C86" s="29">
        <f t="shared" ref="C86:M86" si="17">+SUM(C81:C85)</f>
        <v>0</v>
      </c>
      <c r="D86" s="29">
        <f t="shared" si="17"/>
        <v>0</v>
      </c>
      <c r="E86" s="29">
        <f t="shared" si="17"/>
        <v>0</v>
      </c>
      <c r="F86" s="29">
        <f t="shared" si="17"/>
        <v>0</v>
      </c>
      <c r="G86" s="29">
        <f t="shared" si="17"/>
        <v>0</v>
      </c>
      <c r="H86" s="29">
        <f t="shared" si="17"/>
        <v>0</v>
      </c>
      <c r="I86" s="29">
        <f t="shared" si="17"/>
        <v>0</v>
      </c>
      <c r="J86" s="29">
        <f t="shared" si="17"/>
        <v>0</v>
      </c>
      <c r="K86" s="29">
        <f t="shared" si="17"/>
        <v>0</v>
      </c>
      <c r="L86" s="29">
        <f t="shared" si="17"/>
        <v>0</v>
      </c>
      <c r="M86" s="29">
        <f t="shared" si="17"/>
        <v>0</v>
      </c>
      <c r="N86" s="26">
        <f t="shared" si="15"/>
        <v>0</v>
      </c>
    </row>
    <row r="87" spans="1:14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27"/>
    </row>
    <row r="88" spans="1:14" ht="21">
      <c r="A88" s="140" t="s">
        <v>211</v>
      </c>
      <c r="B88" s="30">
        <f>+B56-B78-B86</f>
        <v>0</v>
      </c>
      <c r="C88" s="30">
        <f t="shared" ref="C88:M88" si="18">+C56-C78-C86</f>
        <v>-2250</v>
      </c>
      <c r="D88" s="30">
        <f t="shared" si="18"/>
        <v>-2250</v>
      </c>
      <c r="E88" s="30">
        <f t="shared" si="18"/>
        <v>-2250</v>
      </c>
      <c r="F88" s="30">
        <f t="shared" si="18"/>
        <v>-2250</v>
      </c>
      <c r="G88" s="30">
        <f t="shared" si="18"/>
        <v>-2250</v>
      </c>
      <c r="H88" s="30">
        <f t="shared" si="18"/>
        <v>-2250</v>
      </c>
      <c r="I88" s="30">
        <f t="shared" si="18"/>
        <v>-2250</v>
      </c>
      <c r="J88" s="30">
        <f t="shared" si="18"/>
        <v>-2250</v>
      </c>
      <c r="K88" s="30">
        <f t="shared" si="18"/>
        <v>-2250</v>
      </c>
      <c r="L88" s="30">
        <f t="shared" si="18"/>
        <v>-2250</v>
      </c>
      <c r="M88" s="30">
        <f t="shared" si="18"/>
        <v>-2250</v>
      </c>
      <c r="N88" s="30">
        <f t="shared" ref="N88" si="19">+SUM(B88:M88)</f>
        <v>-24750</v>
      </c>
    </row>
  </sheetData>
  <mergeCells count="1">
    <mergeCell ref="A47:N47"/>
  </mergeCell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6"/>
  <dimension ref="A1:T214"/>
  <sheetViews>
    <sheetView zoomScale="75" zoomScaleNormal="75" workbookViewId="0">
      <selection activeCell="R8" sqref="R8"/>
    </sheetView>
  </sheetViews>
  <sheetFormatPr defaultRowHeight="15"/>
  <cols>
    <col min="1" max="1" width="18.7109375" customWidth="1"/>
    <col min="2" max="4" width="12.7109375" style="3" customWidth="1"/>
    <col min="6" max="6" width="14.85546875" customWidth="1"/>
    <col min="7" max="7" width="6.7109375" customWidth="1"/>
    <col min="8" max="8" width="17.5703125" bestFit="1" customWidth="1"/>
    <col min="9" max="9" width="12.7109375" customWidth="1"/>
    <col min="11" max="13" width="8.85546875" customWidth="1"/>
    <col min="14" max="14" width="10.5703125" style="34" bestFit="1" customWidth="1"/>
    <col min="15" max="15" width="25.7109375" customWidth="1"/>
    <col min="16" max="16" width="9" bestFit="1" customWidth="1"/>
    <col min="17" max="17" width="12.7109375" bestFit="1" customWidth="1"/>
    <col min="18" max="18" width="30.7109375" customWidth="1"/>
    <col min="20" max="20" width="13.28515625" style="2" bestFit="1" customWidth="1"/>
  </cols>
  <sheetData>
    <row r="1" spans="1:20" ht="21">
      <c r="A1" s="142" t="s">
        <v>263</v>
      </c>
      <c r="B1" s="40"/>
      <c r="C1" s="40"/>
      <c r="D1" s="40"/>
      <c r="F1" s="146" t="s">
        <v>35</v>
      </c>
      <c r="G1" s="36"/>
      <c r="H1" s="36"/>
      <c r="I1" s="36"/>
      <c r="N1" s="143" t="s">
        <v>33</v>
      </c>
      <c r="O1" s="36"/>
      <c r="P1" s="36"/>
      <c r="Q1" s="36"/>
      <c r="R1" s="36"/>
      <c r="T1" s="145" t="s">
        <v>34</v>
      </c>
    </row>
    <row r="2" spans="1:20" ht="15.75">
      <c r="A2" s="135" t="s">
        <v>20</v>
      </c>
      <c r="B2" s="41" t="s">
        <v>29</v>
      </c>
      <c r="C2" s="41" t="s">
        <v>30</v>
      </c>
      <c r="D2" s="41" t="s">
        <v>31</v>
      </c>
      <c r="F2" t="s">
        <v>278</v>
      </c>
      <c r="G2" s="95" t="e">
        <f>+ROUND(I2/$I$16,2)</f>
        <v>#DIV/0!</v>
      </c>
      <c r="H2" s="31" t="e">
        <f>+CONCATENATE("(",G2*100,"%)  ",F2)</f>
        <v>#DIV/0!</v>
      </c>
      <c r="I2" s="23">
        <f>+C39</f>
        <v>0</v>
      </c>
      <c r="N2" s="34" t="s">
        <v>0</v>
      </c>
      <c r="O2" t="s">
        <v>1</v>
      </c>
      <c r="P2" t="s">
        <v>2</v>
      </c>
      <c r="Q2" s="1" t="s">
        <v>3</v>
      </c>
      <c r="R2" s="1" t="s">
        <v>73</v>
      </c>
      <c r="T2" s="126" t="str">
        <f>+Summary!$A$6</f>
        <v>Gross Salary</v>
      </c>
    </row>
    <row r="3" spans="1:20">
      <c r="A3" s="126" t="str">
        <f>+Summary!$A$6</f>
        <v>Gross Salary</v>
      </c>
      <c r="B3" s="23">
        <f>+VLOOKUP(A3,Summary!$A$2:$N$44,10,FALSE)</f>
        <v>0</v>
      </c>
      <c r="C3" s="23">
        <f t="shared" ref="C3:C8" si="0">+SUMIF($Q:$Q,$A3,$P:$P)</f>
        <v>0</v>
      </c>
      <c r="D3" s="25">
        <f t="shared" ref="D3:D8" si="1">+C3-B3</f>
        <v>0</v>
      </c>
      <c r="F3" t="s">
        <v>15</v>
      </c>
      <c r="G3" s="95" t="e">
        <f t="shared" ref="G3:G15" si="2">+ROUND(I3/$I$16,2)</f>
        <v>#DIV/0!</v>
      </c>
      <c r="H3" s="31" t="e">
        <f t="shared" ref="H3:H15" si="3">+CONCATENATE("(",G3*100,"%)  ",F3)</f>
        <v>#DIV/0!</v>
      </c>
      <c r="I3" s="23">
        <f>+C25</f>
        <v>0</v>
      </c>
      <c r="N3" s="35"/>
      <c r="O3" s="1"/>
      <c r="P3" s="32">
        <v>500</v>
      </c>
      <c r="Q3" s="1" t="s">
        <v>17</v>
      </c>
      <c r="R3" s="1"/>
      <c r="T3" s="126" t="str">
        <f>+Summary!$A$7</f>
        <v>Insurance</v>
      </c>
    </row>
    <row r="4" spans="1:20">
      <c r="A4" s="126" t="str">
        <f>+Summary!$A$7</f>
        <v>Insurance</v>
      </c>
      <c r="B4" s="23">
        <f>+VLOOKUP(A4,Summary!$A$2:$N$44,10,FALSE)</f>
        <v>0</v>
      </c>
      <c r="C4" s="23">
        <f t="shared" si="0"/>
        <v>0</v>
      </c>
      <c r="D4" s="25">
        <f t="shared" si="1"/>
        <v>0</v>
      </c>
      <c r="F4" t="s">
        <v>12</v>
      </c>
      <c r="G4" s="95" t="e">
        <f t="shared" si="2"/>
        <v>#DIV/0!</v>
      </c>
      <c r="H4" s="31" t="e">
        <f t="shared" si="3"/>
        <v>#DIV/0!</v>
      </c>
      <c r="I4" s="23">
        <f>+C20</f>
        <v>0</v>
      </c>
      <c r="N4" s="35"/>
      <c r="O4" s="1"/>
      <c r="P4" s="32">
        <v>250</v>
      </c>
      <c r="Q4" s="1" t="s">
        <v>17</v>
      </c>
      <c r="R4" s="1"/>
      <c r="T4" s="126" t="str">
        <f>+Summary!$A$8</f>
        <v>Taxes</v>
      </c>
    </row>
    <row r="5" spans="1:20">
      <c r="A5" s="126" t="str">
        <f>+Summary!$A$8</f>
        <v>Taxes</v>
      </c>
      <c r="B5" s="23">
        <f>+VLOOKUP(A5,Summary!$A$2:$N$44,10,FALSE)</f>
        <v>0</v>
      </c>
      <c r="C5" s="23">
        <f t="shared" si="0"/>
        <v>0</v>
      </c>
      <c r="D5" s="25">
        <f t="shared" si="1"/>
        <v>0</v>
      </c>
      <c r="F5" t="s">
        <v>23</v>
      </c>
      <c r="G5" s="95" t="e">
        <f t="shared" si="2"/>
        <v>#DIV/0!</v>
      </c>
      <c r="H5" s="31" t="e">
        <f t="shared" si="3"/>
        <v>#DIV/0!</v>
      </c>
      <c r="I5" s="23">
        <f>+C22</f>
        <v>0</v>
      </c>
      <c r="N5" s="35"/>
      <c r="O5" s="1"/>
      <c r="P5" s="32"/>
      <c r="Q5" s="1" t="s">
        <v>17</v>
      </c>
      <c r="R5" s="1"/>
      <c r="T5" s="126" t="str">
        <f>+Summary!$A$9</f>
        <v>Divd/Int/CG</v>
      </c>
    </row>
    <row r="6" spans="1:20">
      <c r="A6" s="126" t="str">
        <f>+Summary!$A$9</f>
        <v>Divd/Int/CG</v>
      </c>
      <c r="B6" s="23">
        <f>+VLOOKUP(A6,Summary!$A$2:$N$44,10,FALSE)</f>
        <v>0</v>
      </c>
      <c r="C6" s="23">
        <f t="shared" si="0"/>
        <v>0</v>
      </c>
      <c r="D6" s="25">
        <f t="shared" si="1"/>
        <v>0</v>
      </c>
      <c r="F6" t="s">
        <v>24</v>
      </c>
      <c r="G6" s="95" t="e">
        <f t="shared" si="2"/>
        <v>#DIV/0!</v>
      </c>
      <c r="H6" s="31" t="e">
        <f t="shared" si="3"/>
        <v>#DIV/0!</v>
      </c>
      <c r="I6" s="23">
        <f>+C23</f>
        <v>0</v>
      </c>
      <c r="N6" s="35"/>
      <c r="O6" s="1"/>
      <c r="P6" s="32"/>
      <c r="Q6" s="1" t="s">
        <v>17</v>
      </c>
      <c r="R6" s="1"/>
      <c r="T6" s="126" t="str">
        <f>+Summary!$A$10</f>
        <v>Reimbursement</v>
      </c>
    </row>
    <row r="7" spans="1:20">
      <c r="A7" s="126" t="str">
        <f>+Summary!$A$10</f>
        <v>Reimbursement</v>
      </c>
      <c r="B7" s="23">
        <f>+VLOOKUP(A7,Summary!$A$2:$N$44,10,FALSE)</f>
        <v>0</v>
      </c>
      <c r="C7" s="23">
        <f t="shared" si="0"/>
        <v>0</v>
      </c>
      <c r="D7" s="25">
        <f t="shared" si="1"/>
        <v>0</v>
      </c>
      <c r="F7" t="s">
        <v>13</v>
      </c>
      <c r="G7" s="95" t="e">
        <f t="shared" si="2"/>
        <v>#DIV/0!</v>
      </c>
      <c r="H7" s="31" t="e">
        <f t="shared" si="3"/>
        <v>#DIV/0!</v>
      </c>
      <c r="I7" s="23">
        <f>+C21</f>
        <v>0</v>
      </c>
      <c r="N7" s="35"/>
      <c r="O7" s="1"/>
      <c r="P7" s="32"/>
      <c r="Q7" s="1" t="s">
        <v>17</v>
      </c>
      <c r="R7" s="1"/>
      <c r="T7" s="126" t="str">
        <f>+Summary!$A$11</f>
        <v>Open</v>
      </c>
    </row>
    <row r="8" spans="1:20">
      <c r="A8" s="126" t="str">
        <f>+Summary!$A$11</f>
        <v>Open</v>
      </c>
      <c r="B8" s="23">
        <f>+VLOOKUP(A8,Summary!$A$2:$N$44,10,FALSE)</f>
        <v>0</v>
      </c>
      <c r="C8" s="23">
        <f t="shared" si="0"/>
        <v>0</v>
      </c>
      <c r="D8" s="25">
        <f t="shared" si="1"/>
        <v>0</v>
      </c>
      <c r="F8" t="s">
        <v>7</v>
      </c>
      <c r="G8" s="95" t="e">
        <f t="shared" si="2"/>
        <v>#DIV/0!</v>
      </c>
      <c r="H8" s="31" t="e">
        <f t="shared" si="3"/>
        <v>#DIV/0!</v>
      </c>
      <c r="I8" s="23">
        <f>+C19</f>
        <v>0</v>
      </c>
      <c r="N8" s="35"/>
      <c r="O8" s="1"/>
      <c r="P8" s="32"/>
      <c r="Q8" s="1" t="s">
        <v>17</v>
      </c>
      <c r="R8" s="1"/>
      <c r="T8" s="126" t="str">
        <f>+Summary!$A$15</f>
        <v>Mortgage</v>
      </c>
    </row>
    <row r="9" spans="1:20" ht="15.75">
      <c r="A9" s="139" t="s">
        <v>38</v>
      </c>
      <c r="B9" s="26">
        <f>+SUM(B3:B8)</f>
        <v>0</v>
      </c>
      <c r="C9" s="26">
        <f>+SUM(C3:C8)</f>
        <v>0</v>
      </c>
      <c r="D9" s="26">
        <f>+SUM(D3:D8)</f>
        <v>0</v>
      </c>
      <c r="F9" t="s">
        <v>14</v>
      </c>
      <c r="G9" s="95" t="e">
        <f t="shared" si="2"/>
        <v>#DIV/0!</v>
      </c>
      <c r="H9" s="31" t="e">
        <f t="shared" si="3"/>
        <v>#DIV/0!</v>
      </c>
      <c r="I9" s="23">
        <f>+C24</f>
        <v>0</v>
      </c>
      <c r="N9" s="35"/>
      <c r="O9" s="1"/>
      <c r="P9" s="32"/>
      <c r="Q9" s="1" t="s">
        <v>17</v>
      </c>
      <c r="R9" s="1"/>
      <c r="T9" s="126" t="str">
        <f>+Summary!$A$16</f>
        <v>Property Taxes</v>
      </c>
    </row>
    <row r="10" spans="1:20">
      <c r="D10" s="25"/>
      <c r="F10" t="s">
        <v>10</v>
      </c>
      <c r="G10" s="95" t="e">
        <f t="shared" si="2"/>
        <v>#DIV/0!</v>
      </c>
      <c r="H10" s="31" t="e">
        <f t="shared" si="3"/>
        <v>#DIV/0!</v>
      </c>
      <c r="I10" s="23">
        <f>+C15</f>
        <v>0</v>
      </c>
      <c r="N10" s="35"/>
      <c r="O10" s="1"/>
      <c r="P10" s="32"/>
      <c r="Q10" s="1" t="s">
        <v>17</v>
      </c>
      <c r="R10" s="1"/>
      <c r="T10" s="126" t="str">
        <f>+Summary!$A$17</f>
        <v>Utilities</v>
      </c>
    </row>
    <row r="11" spans="1:20" ht="15.75">
      <c r="A11" s="135" t="s">
        <v>25</v>
      </c>
      <c r="D11" s="25"/>
      <c r="F11" t="s">
        <v>4</v>
      </c>
      <c r="G11" s="95" t="e">
        <f t="shared" si="2"/>
        <v>#DIV/0!</v>
      </c>
      <c r="H11" s="31" t="e">
        <f t="shared" si="3"/>
        <v>#DIV/0!</v>
      </c>
      <c r="I11" s="23">
        <f>+C18</f>
        <v>0</v>
      </c>
      <c r="N11" s="35"/>
      <c r="O11" s="1"/>
      <c r="P11" s="32"/>
      <c r="Q11" s="1" t="s">
        <v>17</v>
      </c>
      <c r="R11" s="1"/>
      <c r="T11" s="126" t="str">
        <f>+Summary!$A$18</f>
        <v>Slush</v>
      </c>
    </row>
    <row r="12" spans="1:20">
      <c r="A12" s="126" t="str">
        <f>+Summary!$A$15</f>
        <v>Mortgage</v>
      </c>
      <c r="B12" s="23">
        <f>+VLOOKUP(A12,Summary!$A$2:$N$44,10,FALSE)</f>
        <v>0</v>
      </c>
      <c r="C12" s="23">
        <f t="shared" ref="C12:C30" si="4">+SUMIF($Q:$Q,$A12,$P:$P)</f>
        <v>0</v>
      </c>
      <c r="D12" s="25">
        <f>+C12-B12</f>
        <v>0</v>
      </c>
      <c r="F12" t="s">
        <v>11</v>
      </c>
      <c r="G12" s="95" t="e">
        <f t="shared" si="2"/>
        <v>#DIV/0!</v>
      </c>
      <c r="H12" s="31" t="e">
        <f t="shared" si="3"/>
        <v>#DIV/0!</v>
      </c>
      <c r="I12" s="23">
        <f>+C17</f>
        <v>0</v>
      </c>
      <c r="N12" s="35"/>
      <c r="O12" s="1"/>
      <c r="P12" s="32"/>
      <c r="Q12" s="1" t="s">
        <v>17</v>
      </c>
      <c r="R12" s="1"/>
      <c r="T12" s="126" t="str">
        <f>+Summary!$A$19</f>
        <v>Kids</v>
      </c>
    </row>
    <row r="13" spans="1:20">
      <c r="A13" s="126" t="str">
        <f>+Summary!$A$16</f>
        <v>Property Taxes</v>
      </c>
      <c r="B13" s="23">
        <f>+VLOOKUP(A13,Summary!$A$2:$N$44,10,FALSE)</f>
        <v>0</v>
      </c>
      <c r="C13" s="23">
        <f t="shared" si="4"/>
        <v>0</v>
      </c>
      <c r="D13" s="25">
        <f t="shared" ref="D13:D31" si="5">+C13-B13</f>
        <v>0</v>
      </c>
      <c r="F13" t="s">
        <v>6</v>
      </c>
      <c r="G13" s="95" t="e">
        <f t="shared" si="2"/>
        <v>#DIV/0!</v>
      </c>
      <c r="H13" s="31" t="e">
        <f t="shared" si="3"/>
        <v>#DIV/0!</v>
      </c>
      <c r="I13" s="23">
        <f>+C16</f>
        <v>0</v>
      </c>
      <c r="N13" s="35"/>
      <c r="O13" s="1"/>
      <c r="P13" s="32"/>
      <c r="Q13" s="1" t="s">
        <v>17</v>
      </c>
      <c r="R13" s="1"/>
      <c r="T13" s="126" t="str">
        <f>+Summary!$A$20</f>
        <v>Auto/Fuel</v>
      </c>
    </row>
    <row r="14" spans="1:20">
      <c r="A14" s="126" t="str">
        <f>+Summary!$A$17</f>
        <v>Utilities</v>
      </c>
      <c r="B14" s="23">
        <f>+VLOOKUP(A14,Summary!$A$2:$N$44,10,FALSE)</f>
        <v>0</v>
      </c>
      <c r="C14" s="23">
        <f t="shared" si="4"/>
        <v>0</v>
      </c>
      <c r="D14" s="25">
        <f t="shared" si="5"/>
        <v>0</v>
      </c>
      <c r="F14" t="s">
        <v>5</v>
      </c>
      <c r="G14" s="95" t="e">
        <f t="shared" si="2"/>
        <v>#DIV/0!</v>
      </c>
      <c r="H14" s="31" t="e">
        <f t="shared" si="3"/>
        <v>#DIV/0!</v>
      </c>
      <c r="I14" s="23">
        <f>+C14</f>
        <v>0</v>
      </c>
      <c r="N14" s="35"/>
      <c r="O14" s="1"/>
      <c r="P14" s="32"/>
      <c r="Q14" s="1" t="s">
        <v>17</v>
      </c>
      <c r="R14" s="1"/>
      <c r="T14" s="126" t="str">
        <f>+Summary!$A$21</f>
        <v>Groceries</v>
      </c>
    </row>
    <row r="15" spans="1:20">
      <c r="A15" s="126" t="str">
        <f>+Summary!$A$18</f>
        <v>Slush</v>
      </c>
      <c r="B15" s="23">
        <f>+VLOOKUP(A15,Summary!$A$2:$N$44,10,FALSE)</f>
        <v>0</v>
      </c>
      <c r="C15" s="23">
        <f t="shared" si="4"/>
        <v>0</v>
      </c>
      <c r="D15" s="25">
        <f t="shared" si="5"/>
        <v>0</v>
      </c>
      <c r="F15" t="s">
        <v>9</v>
      </c>
      <c r="G15" s="95" t="e">
        <f t="shared" si="2"/>
        <v>#DIV/0!</v>
      </c>
      <c r="H15" s="31" t="e">
        <f t="shared" si="3"/>
        <v>#DIV/0!</v>
      </c>
      <c r="I15" s="23">
        <f>+C12+C13</f>
        <v>0</v>
      </c>
      <c r="N15" s="35"/>
      <c r="O15" s="1"/>
      <c r="P15" s="32"/>
      <c r="Q15" s="1" t="s">
        <v>17</v>
      </c>
      <c r="R15" s="1"/>
      <c r="T15" s="126" t="str">
        <f>+Summary!$A$22</f>
        <v>Travel</v>
      </c>
    </row>
    <row r="16" spans="1:20">
      <c r="A16" s="126" t="str">
        <f>+Summary!$A$19</f>
        <v>Kids</v>
      </c>
      <c r="B16" s="23">
        <f>+VLOOKUP(A16,Summary!$A$2:$N$44,10,FALSE)</f>
        <v>0</v>
      </c>
      <c r="C16" s="23">
        <f t="shared" si="4"/>
        <v>0</v>
      </c>
      <c r="D16" s="25">
        <f t="shared" si="5"/>
        <v>0</v>
      </c>
      <c r="I16" s="26">
        <f>+SUM(I2:I15)</f>
        <v>0</v>
      </c>
      <c r="N16" s="35"/>
      <c r="O16" s="1"/>
      <c r="P16" s="32"/>
      <c r="Q16" s="1" t="s">
        <v>17</v>
      </c>
      <c r="R16" s="1"/>
      <c r="T16" s="126" t="str">
        <f>+Summary!$A$23</f>
        <v>Dining</v>
      </c>
    </row>
    <row r="17" spans="1:20">
      <c r="A17" s="126" t="str">
        <f>+Summary!$A$20</f>
        <v>Auto/Fuel</v>
      </c>
      <c r="B17" s="23">
        <f>+VLOOKUP(A17,Summary!$A$2:$N$44,10,FALSE)</f>
        <v>0</v>
      </c>
      <c r="C17" s="23">
        <f t="shared" si="4"/>
        <v>0</v>
      </c>
      <c r="D17" s="25">
        <f t="shared" si="5"/>
        <v>0</v>
      </c>
      <c r="N17" s="35"/>
      <c r="O17" s="1"/>
      <c r="P17" s="32"/>
      <c r="Q17" s="1" t="s">
        <v>17</v>
      </c>
      <c r="R17" s="1"/>
      <c r="T17" s="126" t="str">
        <f>+Summary!$A$24</f>
        <v>Home Goods</v>
      </c>
    </row>
    <row r="18" spans="1:20">
      <c r="A18" s="126" t="str">
        <f>+Summary!$A$21</f>
        <v>Groceries</v>
      </c>
      <c r="B18" s="23">
        <f>+VLOOKUP(A18,Summary!$A$2:$N$44,10,FALSE)</f>
        <v>0</v>
      </c>
      <c r="C18" s="23">
        <f t="shared" si="4"/>
        <v>0</v>
      </c>
      <c r="D18" s="25">
        <f t="shared" si="5"/>
        <v>0</v>
      </c>
      <c r="N18" s="35"/>
      <c r="O18" s="1"/>
      <c r="P18" s="32"/>
      <c r="Q18" s="1" t="s">
        <v>17</v>
      </c>
      <c r="R18" s="1"/>
      <c r="T18" s="126" t="str">
        <f>+Summary!$A$25</f>
        <v>Miscellaneous</v>
      </c>
    </row>
    <row r="19" spans="1:20">
      <c r="A19" s="126" t="str">
        <f>+Summary!$A$22</f>
        <v>Travel</v>
      </c>
      <c r="B19" s="23">
        <f>+VLOOKUP(A19,Summary!$A$2:$N$44,10,FALSE)</f>
        <v>0</v>
      </c>
      <c r="C19" s="23">
        <f t="shared" si="4"/>
        <v>0</v>
      </c>
      <c r="D19" s="25">
        <f t="shared" si="5"/>
        <v>0</v>
      </c>
      <c r="N19" s="35"/>
      <c r="O19" s="1"/>
      <c r="P19" s="32"/>
      <c r="Q19" s="1" t="s">
        <v>17</v>
      </c>
      <c r="R19" s="1"/>
      <c r="T19" s="126" t="str">
        <f>+Summary!$A$26</f>
        <v>Personal Items</v>
      </c>
    </row>
    <row r="20" spans="1:20">
      <c r="A20" s="126" t="str">
        <f>+Summary!$A$23</f>
        <v>Dining</v>
      </c>
      <c r="B20" s="23">
        <f>+VLOOKUP(A20,Summary!$A$2:$N$44,10,FALSE)</f>
        <v>0</v>
      </c>
      <c r="C20" s="23">
        <f t="shared" si="4"/>
        <v>0</v>
      </c>
      <c r="D20" s="25">
        <f t="shared" si="5"/>
        <v>0</v>
      </c>
      <c r="N20" s="35"/>
      <c r="O20" s="1"/>
      <c r="P20" s="32"/>
      <c r="Q20" s="1" t="s">
        <v>17</v>
      </c>
      <c r="R20" s="1"/>
      <c r="T20" s="126" t="str">
        <f>+Summary!$A$27</f>
        <v>Pets</v>
      </c>
    </row>
    <row r="21" spans="1:20">
      <c r="A21" s="126" t="str">
        <f>+Summary!$A$24</f>
        <v>Home Goods</v>
      </c>
      <c r="B21" s="23">
        <f>+VLOOKUP(A21,Summary!$A$2:$N$44,10,FALSE)</f>
        <v>0</v>
      </c>
      <c r="C21" s="23">
        <f t="shared" si="4"/>
        <v>0</v>
      </c>
      <c r="D21" s="25">
        <f t="shared" si="5"/>
        <v>0</v>
      </c>
      <c r="N21" s="35"/>
      <c r="O21" s="1"/>
      <c r="P21" s="32"/>
      <c r="Q21" s="1" t="s">
        <v>17</v>
      </c>
      <c r="R21" s="1"/>
      <c r="T21" s="126" t="str">
        <f>+Summary!$A$28</f>
        <v>Entertainment</v>
      </c>
    </row>
    <row r="22" spans="1:20">
      <c r="A22" s="126" t="str">
        <f>+Summary!$A$25</f>
        <v>Miscellaneous</v>
      </c>
      <c r="B22" s="23">
        <f>+VLOOKUP(A22,Summary!$A$2:$N$44,10,FALSE)</f>
        <v>0</v>
      </c>
      <c r="C22" s="23">
        <f t="shared" si="4"/>
        <v>0</v>
      </c>
      <c r="D22" s="25">
        <f t="shared" si="5"/>
        <v>0</v>
      </c>
      <c r="N22" s="35"/>
      <c r="O22" s="1"/>
      <c r="P22" s="32"/>
      <c r="Q22" s="1" t="s">
        <v>17</v>
      </c>
      <c r="R22" s="1"/>
      <c r="T22" s="126" t="str">
        <f>+Summary!$A$29</f>
        <v>Christmas</v>
      </c>
    </row>
    <row r="23" spans="1:20">
      <c r="A23" s="126" t="str">
        <f>+Summary!$A$26</f>
        <v>Personal Items</v>
      </c>
      <c r="B23" s="23">
        <f>+VLOOKUP(A23,Summary!$A$2:$N$44,10,FALSE)</f>
        <v>0</v>
      </c>
      <c r="C23" s="23">
        <f t="shared" si="4"/>
        <v>0</v>
      </c>
      <c r="D23" s="25">
        <f t="shared" si="5"/>
        <v>0</v>
      </c>
      <c r="N23" s="35"/>
      <c r="O23" s="1"/>
      <c r="P23" s="32"/>
      <c r="Q23" s="1" t="s">
        <v>17</v>
      </c>
      <c r="R23" s="1"/>
      <c r="T23" s="126" t="str">
        <f>+Summary!$A$30</f>
        <v>x</v>
      </c>
    </row>
    <row r="24" spans="1:20">
      <c r="A24" s="126" t="str">
        <f>+Summary!$A$27</f>
        <v>Pets</v>
      </c>
      <c r="B24" s="23">
        <f>+VLOOKUP(A24,Summary!$A$2:$N$44,10,FALSE)</f>
        <v>0</v>
      </c>
      <c r="C24" s="23">
        <f t="shared" si="4"/>
        <v>0</v>
      </c>
      <c r="D24" s="25">
        <f t="shared" si="5"/>
        <v>0</v>
      </c>
      <c r="N24" s="35"/>
      <c r="O24" s="1"/>
      <c r="P24" s="32"/>
      <c r="Q24" s="1" t="s">
        <v>17</v>
      </c>
      <c r="R24" s="1"/>
      <c r="T24" s="126" t="str">
        <f>+Summary!$A$31</f>
        <v>x</v>
      </c>
    </row>
    <row r="25" spans="1:20">
      <c r="A25" s="126" t="str">
        <f>+Summary!$A$28</f>
        <v>Entertainment</v>
      </c>
      <c r="B25" s="23">
        <f>+VLOOKUP(A25,Summary!$A$2:$N$44,10,FALSE)</f>
        <v>0</v>
      </c>
      <c r="C25" s="23">
        <f t="shared" si="4"/>
        <v>0</v>
      </c>
      <c r="D25" s="25">
        <f t="shared" si="5"/>
        <v>0</v>
      </c>
      <c r="N25" s="35"/>
      <c r="O25" s="1"/>
      <c r="P25" s="32"/>
      <c r="Q25" s="1" t="s">
        <v>17</v>
      </c>
      <c r="R25" s="1"/>
      <c r="T25" s="126" t="str">
        <f>+Summary!$A$32</f>
        <v>x</v>
      </c>
    </row>
    <row r="26" spans="1:20">
      <c r="A26" s="126" t="str">
        <f>+Summary!$A$29</f>
        <v>Christmas</v>
      </c>
      <c r="B26" s="23">
        <f>+VLOOKUP(A26,Summary!$A$2:$N$44,10,FALSE)</f>
        <v>0</v>
      </c>
      <c r="C26" s="23">
        <f t="shared" si="4"/>
        <v>0</v>
      </c>
      <c r="D26" s="25">
        <f t="shared" si="5"/>
        <v>0</v>
      </c>
      <c r="N26" s="35"/>
      <c r="O26" s="1"/>
      <c r="P26" s="32"/>
      <c r="Q26" s="1" t="s">
        <v>17</v>
      </c>
      <c r="R26" s="1"/>
      <c r="T26" s="126" t="str">
        <f>+Summary!$A$33</f>
        <v>x</v>
      </c>
    </row>
    <row r="27" spans="1:20">
      <c r="A27" s="126" t="str">
        <f>+Summary!$A$30</f>
        <v>x</v>
      </c>
      <c r="B27" s="23">
        <f>+VLOOKUP(A27,Summary!$A$2:$N$44,10,FALSE)</f>
        <v>0</v>
      </c>
      <c r="C27" s="23">
        <f t="shared" si="4"/>
        <v>750</v>
      </c>
      <c r="D27" s="25">
        <f t="shared" si="5"/>
        <v>750</v>
      </c>
      <c r="N27" s="35"/>
      <c r="O27" s="1"/>
      <c r="P27" s="32"/>
      <c r="Q27" s="1" t="s">
        <v>17</v>
      </c>
      <c r="R27" s="1"/>
      <c r="T27" s="126" t="str">
        <f>+Summary!$A$37</f>
        <v>Health Savings</v>
      </c>
    </row>
    <row r="28" spans="1:20">
      <c r="A28" s="126" t="str">
        <f>+Summary!$A$31</f>
        <v>x</v>
      </c>
      <c r="B28" s="23">
        <f>+VLOOKUP(A28,Summary!$A$2:$N$44,10,FALSE)</f>
        <v>0</v>
      </c>
      <c r="C28" s="23">
        <f t="shared" si="4"/>
        <v>750</v>
      </c>
      <c r="D28" s="25">
        <f t="shared" si="5"/>
        <v>750</v>
      </c>
      <c r="N28" s="35"/>
      <c r="O28" s="1"/>
      <c r="P28" s="32"/>
      <c r="Q28" s="1" t="s">
        <v>17</v>
      </c>
      <c r="R28" s="1"/>
      <c r="T28" s="126" t="str">
        <f>+Summary!$A$38</f>
        <v>401(k)</v>
      </c>
    </row>
    <row r="29" spans="1:20">
      <c r="A29" s="126" t="str">
        <f>+Summary!$A$32</f>
        <v>x</v>
      </c>
      <c r="B29" s="23">
        <f>+VLOOKUP(A29,Summary!$A$2:$N$44,10,FALSE)</f>
        <v>0</v>
      </c>
      <c r="C29" s="23">
        <f t="shared" si="4"/>
        <v>750</v>
      </c>
      <c r="D29" s="25">
        <f t="shared" si="5"/>
        <v>750</v>
      </c>
      <c r="N29" s="35"/>
      <c r="O29" s="1"/>
      <c r="P29" s="32"/>
      <c r="Q29" s="1" t="s">
        <v>17</v>
      </c>
      <c r="R29" s="1"/>
      <c r="T29" s="126" t="str">
        <f>+Summary!$A$39</f>
        <v>IRA</v>
      </c>
    </row>
    <row r="30" spans="1:20">
      <c r="A30" s="126" t="str">
        <f>+Summary!$A$33</f>
        <v>x</v>
      </c>
      <c r="B30" s="23">
        <f>+VLOOKUP(A30,Summary!$A$2:$N$44,10,FALSE)</f>
        <v>0</v>
      </c>
      <c r="C30" s="23">
        <f t="shared" si="4"/>
        <v>750</v>
      </c>
      <c r="D30" s="25">
        <f t="shared" si="5"/>
        <v>750</v>
      </c>
      <c r="N30" s="35"/>
      <c r="O30" s="1"/>
      <c r="P30" s="32"/>
      <c r="Q30" s="1" t="s">
        <v>17</v>
      </c>
      <c r="R30" s="1"/>
      <c r="T30" s="126" t="str">
        <f>+Summary!$A$40</f>
        <v>Taxable</v>
      </c>
    </row>
    <row r="31" spans="1:20" ht="15.75">
      <c r="A31" s="139" t="s">
        <v>39</v>
      </c>
      <c r="B31" s="26">
        <f>+SUM(B12:B30)</f>
        <v>0</v>
      </c>
      <c r="C31" s="26">
        <f>+SUM(C12:C30)</f>
        <v>3000</v>
      </c>
      <c r="D31" s="26">
        <f t="shared" si="5"/>
        <v>3000</v>
      </c>
      <c r="N31" s="35"/>
      <c r="O31" s="1"/>
      <c r="P31" s="32"/>
      <c r="Q31" s="1" t="s">
        <v>17</v>
      </c>
      <c r="R31" s="1"/>
      <c r="T31" s="126" t="str">
        <f>+Summary!$A$41</f>
        <v>Cash</v>
      </c>
    </row>
    <row r="32" spans="1:20">
      <c r="D32" s="25"/>
      <c r="N32" s="35"/>
      <c r="O32" s="1"/>
      <c r="P32" s="32"/>
      <c r="Q32" s="1" t="s">
        <v>17</v>
      </c>
      <c r="R32" s="1"/>
    </row>
    <row r="33" spans="1:20" ht="15.75">
      <c r="A33" s="135" t="s">
        <v>273</v>
      </c>
      <c r="D33" s="25"/>
      <c r="N33" s="35"/>
      <c r="O33" s="1"/>
      <c r="P33" s="32"/>
      <c r="Q33" s="1" t="s">
        <v>17</v>
      </c>
      <c r="R33" s="1"/>
    </row>
    <row r="34" spans="1:20">
      <c r="A34" s="126" t="str">
        <f>+Summary!$A$37</f>
        <v>Health Savings</v>
      </c>
      <c r="B34" s="23">
        <f>+VLOOKUP(A34,Summary!$A$2:$N$44,10,FALSE)</f>
        <v>0</v>
      </c>
      <c r="C34" s="23">
        <f>+SUMIF($Q:$Q,$A34,$P:$P)</f>
        <v>0</v>
      </c>
      <c r="D34" s="25">
        <f>+C34-B34</f>
        <v>0</v>
      </c>
      <c r="N34" s="35"/>
      <c r="O34" s="1"/>
      <c r="P34" s="32"/>
      <c r="Q34" s="1" t="s">
        <v>17</v>
      </c>
      <c r="R34" s="1"/>
    </row>
    <row r="35" spans="1:20">
      <c r="A35" s="126" t="str">
        <f>+Summary!$A$38</f>
        <v>401(k)</v>
      </c>
      <c r="B35" s="23">
        <f>+VLOOKUP(A35,Summary!$A$2:$N$44,10,FALSE)</f>
        <v>0</v>
      </c>
      <c r="C35" s="23">
        <f>+SUMIF($Q:$Q,$A35,$P:$P)</f>
        <v>0</v>
      </c>
      <c r="D35" s="25">
        <f t="shared" ref="D35:D38" si="6">+C35-B35</f>
        <v>0</v>
      </c>
      <c r="N35" s="35"/>
      <c r="O35" s="1"/>
      <c r="P35" s="32"/>
      <c r="Q35" s="1" t="s">
        <v>17</v>
      </c>
      <c r="R35" s="1"/>
    </row>
    <row r="36" spans="1:20">
      <c r="A36" s="126" t="str">
        <f>+Summary!$A$39</f>
        <v>IRA</v>
      </c>
      <c r="B36" s="23">
        <f>+VLOOKUP(A36,Summary!$A$2:$N$44,10,FALSE)</f>
        <v>0</v>
      </c>
      <c r="C36" s="23">
        <f>+SUMIF($Q:$Q,$A36,$P:$P)</f>
        <v>0</v>
      </c>
      <c r="D36" s="25">
        <f t="shared" si="6"/>
        <v>0</v>
      </c>
      <c r="N36" s="35"/>
      <c r="O36" s="1"/>
      <c r="P36" s="32"/>
      <c r="Q36" s="1" t="s">
        <v>17</v>
      </c>
      <c r="R36" s="1"/>
    </row>
    <row r="37" spans="1:20">
      <c r="A37" s="126" t="str">
        <f>+Summary!$A$40</f>
        <v>Taxable</v>
      </c>
      <c r="B37" s="23">
        <f>+VLOOKUP(A37,Summary!$A$2:$N$44,10,FALSE)</f>
        <v>0</v>
      </c>
      <c r="C37" s="23">
        <f>+SUMIF($Q:$Q,$A37,$P:$P)</f>
        <v>0</v>
      </c>
      <c r="D37" s="25">
        <f t="shared" si="6"/>
        <v>0</v>
      </c>
      <c r="N37" s="35"/>
      <c r="O37" s="1"/>
      <c r="P37" s="32"/>
      <c r="Q37" s="1" t="s">
        <v>17</v>
      </c>
      <c r="R37" s="1"/>
      <c r="T37"/>
    </row>
    <row r="38" spans="1:20">
      <c r="A38" s="126" t="str">
        <f>+Summary!$A$41</f>
        <v>Cash</v>
      </c>
      <c r="B38" s="23">
        <f>+VLOOKUP(A38,Summary!$A$2:$N$44,10,FALSE)</f>
        <v>0</v>
      </c>
      <c r="C38" s="23">
        <f>+SUMIF($Q:$Q,$A38,$P:$P)</f>
        <v>0</v>
      </c>
      <c r="D38" s="25">
        <f t="shared" si="6"/>
        <v>0</v>
      </c>
      <c r="N38" s="35"/>
      <c r="O38" s="1"/>
      <c r="P38" s="32"/>
      <c r="Q38" s="1" t="s">
        <v>17</v>
      </c>
      <c r="R38" s="1"/>
      <c r="T38"/>
    </row>
    <row r="39" spans="1:20" ht="15.75">
      <c r="A39" s="139" t="s">
        <v>274</v>
      </c>
      <c r="B39" s="26">
        <f>+SUM(B34:B38)</f>
        <v>0</v>
      </c>
      <c r="C39" s="26">
        <f>+SUM(C34:C38)</f>
        <v>0</v>
      </c>
      <c r="D39" s="26">
        <f>+C39-B39</f>
        <v>0</v>
      </c>
      <c r="N39" s="35"/>
      <c r="O39" s="1"/>
      <c r="P39" s="32"/>
      <c r="Q39" s="1" t="s">
        <v>17</v>
      </c>
      <c r="R39" s="1"/>
      <c r="T39"/>
    </row>
    <row r="40" spans="1:20">
      <c r="B40" s="25"/>
      <c r="C40" s="25"/>
      <c r="N40" s="35"/>
      <c r="O40" s="1"/>
      <c r="P40" s="32"/>
      <c r="Q40" s="1" t="s">
        <v>17</v>
      </c>
      <c r="R40" s="1"/>
      <c r="T40"/>
    </row>
    <row r="41" spans="1:20" ht="15.75">
      <c r="A41" s="135" t="s">
        <v>211</v>
      </c>
      <c r="B41" s="127">
        <f>+VLOOKUP(A41,Summary!$A$2:$N$44,10,FALSE)</f>
        <v>0</v>
      </c>
      <c r="C41" s="26">
        <f>+C9-C31-C39</f>
        <v>-3000</v>
      </c>
      <c r="D41" s="4"/>
      <c r="N41" s="35"/>
      <c r="O41" s="1"/>
      <c r="P41" s="32"/>
      <c r="Q41" s="1" t="s">
        <v>17</v>
      </c>
      <c r="R41" s="1"/>
      <c r="T41"/>
    </row>
    <row r="42" spans="1:20">
      <c r="N42" s="35"/>
      <c r="O42" s="1"/>
      <c r="P42" s="32"/>
      <c r="Q42" s="1" t="s">
        <v>17</v>
      </c>
      <c r="R42" s="1"/>
      <c r="T42"/>
    </row>
    <row r="43" spans="1:20">
      <c r="N43" s="35"/>
      <c r="O43" s="1"/>
      <c r="P43" s="32"/>
      <c r="Q43" s="1" t="s">
        <v>17</v>
      </c>
      <c r="R43" s="1"/>
      <c r="T43"/>
    </row>
    <row r="44" spans="1:20">
      <c r="N44" s="35"/>
      <c r="O44" s="1"/>
      <c r="P44" s="32"/>
      <c r="Q44" s="1" t="s">
        <v>17</v>
      </c>
      <c r="R44" s="1"/>
      <c r="T44" s="33"/>
    </row>
    <row r="45" spans="1:20">
      <c r="N45" s="35"/>
      <c r="O45" s="1"/>
      <c r="P45" s="32"/>
      <c r="Q45" s="1" t="s">
        <v>17</v>
      </c>
      <c r="R45" s="1"/>
      <c r="T45"/>
    </row>
    <row r="46" spans="1:20">
      <c r="C46" s="23"/>
      <c r="N46" s="35"/>
      <c r="O46" s="1"/>
      <c r="P46" s="32"/>
      <c r="Q46" s="1" t="s">
        <v>17</v>
      </c>
      <c r="R46" s="1"/>
      <c r="T46"/>
    </row>
    <row r="47" spans="1:20">
      <c r="N47" s="35"/>
      <c r="O47" s="1"/>
      <c r="P47" s="32"/>
      <c r="Q47" s="1" t="s">
        <v>17</v>
      </c>
      <c r="R47" s="1"/>
      <c r="T47"/>
    </row>
    <row r="48" spans="1:20">
      <c r="N48" s="35"/>
      <c r="O48" s="1"/>
      <c r="P48" s="32"/>
      <c r="Q48" s="1" t="s">
        <v>17</v>
      </c>
      <c r="R48" s="1"/>
      <c r="T48"/>
    </row>
    <row r="49" spans="3:20">
      <c r="C49" s="92"/>
      <c r="N49" s="35"/>
      <c r="O49" s="1"/>
      <c r="P49" s="32"/>
      <c r="Q49" s="1" t="s">
        <v>17</v>
      </c>
      <c r="R49" s="1"/>
      <c r="T49"/>
    </row>
    <row r="50" spans="3:20">
      <c r="N50" s="35"/>
      <c r="O50" s="1"/>
      <c r="P50" s="32"/>
      <c r="Q50" s="1" t="s">
        <v>17</v>
      </c>
      <c r="R50" s="1"/>
      <c r="T50"/>
    </row>
    <row r="51" spans="3:20">
      <c r="N51" s="35"/>
      <c r="O51" s="1"/>
      <c r="P51" s="32"/>
      <c r="Q51" s="1" t="s">
        <v>17</v>
      </c>
      <c r="R51" s="1"/>
      <c r="T51"/>
    </row>
    <row r="52" spans="3:20">
      <c r="N52" s="35"/>
      <c r="O52" s="1"/>
      <c r="P52" s="32"/>
      <c r="Q52" s="1" t="s">
        <v>17</v>
      </c>
      <c r="R52" s="1"/>
      <c r="T52"/>
    </row>
    <row r="53" spans="3:20">
      <c r="N53" s="35"/>
      <c r="O53" s="1"/>
      <c r="P53" s="32"/>
      <c r="Q53" s="1" t="s">
        <v>17</v>
      </c>
      <c r="R53" s="1"/>
      <c r="T53"/>
    </row>
    <row r="54" spans="3:20">
      <c r="N54" s="35"/>
      <c r="O54" s="1"/>
      <c r="P54" s="32"/>
      <c r="Q54" s="1" t="s">
        <v>17</v>
      </c>
      <c r="R54" s="1"/>
      <c r="T54"/>
    </row>
    <row r="55" spans="3:20">
      <c r="N55" s="35"/>
      <c r="O55" s="1"/>
      <c r="P55" s="32"/>
      <c r="Q55" s="1" t="s">
        <v>17</v>
      </c>
      <c r="R55" s="1"/>
      <c r="T55"/>
    </row>
    <row r="56" spans="3:20">
      <c r="N56" s="35"/>
      <c r="O56" s="1"/>
      <c r="P56" s="32"/>
      <c r="Q56" s="1" t="s">
        <v>17</v>
      </c>
      <c r="R56" s="1"/>
      <c r="T56"/>
    </row>
    <row r="57" spans="3:20">
      <c r="N57" s="35"/>
      <c r="O57" s="1"/>
      <c r="P57" s="32"/>
      <c r="Q57" s="1" t="s">
        <v>17</v>
      </c>
      <c r="R57" s="1"/>
      <c r="T57"/>
    </row>
    <row r="58" spans="3:20">
      <c r="N58" s="35"/>
      <c r="O58" s="1"/>
      <c r="P58" s="32"/>
      <c r="Q58" s="1" t="s">
        <v>17</v>
      </c>
      <c r="R58" s="1"/>
      <c r="T58"/>
    </row>
    <row r="59" spans="3:20">
      <c r="N59" s="35"/>
      <c r="O59" s="1"/>
      <c r="P59" s="32"/>
      <c r="Q59" s="1" t="s">
        <v>17</v>
      </c>
      <c r="R59" s="1"/>
      <c r="T59"/>
    </row>
    <row r="60" spans="3:20">
      <c r="N60" s="35"/>
      <c r="O60" s="1"/>
      <c r="P60" s="32"/>
      <c r="Q60" s="1" t="s">
        <v>17</v>
      </c>
      <c r="R60" s="1"/>
      <c r="T60"/>
    </row>
    <row r="61" spans="3:20">
      <c r="N61" s="35"/>
      <c r="O61" s="1"/>
      <c r="P61" s="32"/>
      <c r="Q61" s="1" t="s">
        <v>17</v>
      </c>
      <c r="R61" s="1"/>
      <c r="T61"/>
    </row>
    <row r="62" spans="3:20">
      <c r="N62" s="35"/>
      <c r="O62" s="1"/>
      <c r="P62" s="32"/>
      <c r="Q62" s="1" t="s">
        <v>17</v>
      </c>
      <c r="R62" s="1"/>
      <c r="T62"/>
    </row>
    <row r="63" spans="3:20">
      <c r="N63" s="35"/>
      <c r="O63" s="1"/>
      <c r="P63" s="32"/>
      <c r="Q63" s="1" t="s">
        <v>17</v>
      </c>
      <c r="R63" s="1"/>
      <c r="T63"/>
    </row>
    <row r="64" spans="3:20">
      <c r="N64" s="35"/>
      <c r="O64" s="1"/>
      <c r="P64" s="32"/>
      <c r="Q64" s="1" t="s">
        <v>17</v>
      </c>
      <c r="R64" s="1"/>
      <c r="T64"/>
    </row>
    <row r="65" spans="14:20">
      <c r="N65" s="35"/>
      <c r="O65" s="1"/>
      <c r="P65" s="32"/>
      <c r="Q65" s="1" t="s">
        <v>17</v>
      </c>
      <c r="R65" s="1"/>
      <c r="T65"/>
    </row>
    <row r="66" spans="14:20">
      <c r="N66" s="35"/>
      <c r="O66" s="1"/>
      <c r="P66" s="32"/>
      <c r="Q66" s="1" t="s">
        <v>17</v>
      </c>
      <c r="R66" s="1"/>
      <c r="T66"/>
    </row>
    <row r="67" spans="14:20">
      <c r="N67" s="35"/>
      <c r="O67" s="1"/>
      <c r="P67" s="32"/>
      <c r="Q67" s="1" t="s">
        <v>17</v>
      </c>
      <c r="R67" s="1"/>
      <c r="T67"/>
    </row>
    <row r="68" spans="14:20">
      <c r="N68" s="35"/>
      <c r="O68" s="1"/>
      <c r="P68" s="32"/>
      <c r="Q68" s="1" t="s">
        <v>17</v>
      </c>
      <c r="R68" s="1"/>
      <c r="T68"/>
    </row>
    <row r="69" spans="14:20">
      <c r="N69" s="35"/>
      <c r="O69" s="1"/>
      <c r="P69" s="32"/>
      <c r="Q69" s="1" t="s">
        <v>17</v>
      </c>
      <c r="R69" s="1"/>
      <c r="T69"/>
    </row>
    <row r="70" spans="14:20">
      <c r="N70" s="35"/>
      <c r="O70" s="1"/>
      <c r="P70" s="32"/>
      <c r="Q70" s="1" t="s">
        <v>17</v>
      </c>
      <c r="R70" s="1"/>
      <c r="T70"/>
    </row>
    <row r="71" spans="14:20">
      <c r="N71" s="35"/>
      <c r="O71" s="1"/>
      <c r="P71" s="32"/>
      <c r="Q71" s="1" t="s">
        <v>17</v>
      </c>
      <c r="R71" s="1"/>
      <c r="T71"/>
    </row>
    <row r="72" spans="14:20">
      <c r="N72" s="35"/>
      <c r="O72" s="1"/>
      <c r="P72" s="32"/>
      <c r="Q72" s="1" t="s">
        <v>17</v>
      </c>
      <c r="R72" s="1"/>
      <c r="T72"/>
    </row>
    <row r="73" spans="14:20">
      <c r="N73" s="35"/>
      <c r="O73" s="1"/>
      <c r="P73" s="32"/>
      <c r="Q73" s="1" t="s">
        <v>17</v>
      </c>
      <c r="R73" s="1"/>
      <c r="T73"/>
    </row>
    <row r="74" spans="14:20">
      <c r="N74" s="35"/>
      <c r="O74" s="1"/>
      <c r="P74" s="32"/>
      <c r="Q74" s="1" t="s">
        <v>17</v>
      </c>
      <c r="R74" s="1"/>
      <c r="T74"/>
    </row>
    <row r="75" spans="14:20">
      <c r="N75" s="35"/>
      <c r="O75" s="1"/>
      <c r="P75" s="32"/>
      <c r="Q75" s="1" t="s">
        <v>17</v>
      </c>
      <c r="R75" s="1"/>
      <c r="T75"/>
    </row>
    <row r="76" spans="14:20">
      <c r="N76" s="35"/>
      <c r="O76" s="1"/>
      <c r="P76" s="32"/>
      <c r="Q76" s="1" t="s">
        <v>17</v>
      </c>
      <c r="R76" s="1"/>
      <c r="T76"/>
    </row>
    <row r="77" spans="14:20">
      <c r="N77" s="35"/>
      <c r="O77" s="1"/>
      <c r="P77" s="32"/>
      <c r="Q77" s="1" t="s">
        <v>17</v>
      </c>
      <c r="R77" s="1"/>
      <c r="T77"/>
    </row>
    <row r="78" spans="14:20">
      <c r="N78" s="35"/>
      <c r="O78" s="1"/>
      <c r="P78" s="32"/>
      <c r="Q78" s="1" t="s">
        <v>17</v>
      </c>
      <c r="R78" s="1"/>
      <c r="T78"/>
    </row>
    <row r="79" spans="14:20">
      <c r="N79" s="35"/>
      <c r="O79" s="1"/>
      <c r="P79" s="32"/>
      <c r="Q79" s="1" t="s">
        <v>17</v>
      </c>
      <c r="R79" s="1"/>
      <c r="T79"/>
    </row>
    <row r="80" spans="14:20">
      <c r="N80" s="35"/>
      <c r="O80" s="1"/>
      <c r="P80" s="32"/>
      <c r="Q80" s="1" t="s">
        <v>17</v>
      </c>
      <c r="R80" s="1"/>
      <c r="T80"/>
    </row>
    <row r="81" spans="14:20">
      <c r="N81" s="35"/>
      <c r="O81" s="1"/>
      <c r="P81" s="32"/>
      <c r="Q81" s="1" t="s">
        <v>17</v>
      </c>
      <c r="R81" s="1"/>
      <c r="T81"/>
    </row>
    <row r="82" spans="14:20">
      <c r="N82" s="35"/>
      <c r="O82" s="1"/>
      <c r="P82" s="32"/>
      <c r="Q82" s="1" t="s">
        <v>17</v>
      </c>
      <c r="R82" s="1"/>
      <c r="T82"/>
    </row>
    <row r="83" spans="14:20">
      <c r="N83" s="35"/>
      <c r="O83" s="1"/>
      <c r="P83" s="32"/>
      <c r="Q83" s="1" t="s">
        <v>17</v>
      </c>
      <c r="R83" s="1"/>
      <c r="T83"/>
    </row>
    <row r="84" spans="14:20">
      <c r="N84" s="35"/>
      <c r="O84" s="1"/>
      <c r="P84" s="32"/>
      <c r="Q84" s="1" t="s">
        <v>17</v>
      </c>
      <c r="R84" s="1"/>
      <c r="T84"/>
    </row>
    <row r="85" spans="14:20">
      <c r="N85" s="35"/>
      <c r="O85" s="1"/>
      <c r="P85" s="32"/>
      <c r="Q85" s="1" t="s">
        <v>17</v>
      </c>
      <c r="R85" s="1"/>
      <c r="T85"/>
    </row>
    <row r="86" spans="14:20">
      <c r="N86" s="35"/>
      <c r="O86" s="1"/>
      <c r="P86" s="32"/>
      <c r="Q86" s="1" t="s">
        <v>17</v>
      </c>
      <c r="R86" s="1"/>
      <c r="T86"/>
    </row>
    <row r="87" spans="14:20">
      <c r="N87" s="35"/>
      <c r="O87" s="1"/>
      <c r="P87" s="32"/>
      <c r="Q87" s="1" t="s">
        <v>17</v>
      </c>
      <c r="R87" s="1"/>
      <c r="T87"/>
    </row>
    <row r="88" spans="14:20">
      <c r="N88" s="35"/>
      <c r="O88" s="1"/>
      <c r="P88" s="32"/>
      <c r="Q88" s="1" t="s">
        <v>17</v>
      </c>
      <c r="R88" s="1"/>
      <c r="T88"/>
    </row>
    <row r="89" spans="14:20">
      <c r="N89" s="35"/>
      <c r="O89" s="1"/>
      <c r="P89" s="32"/>
      <c r="Q89" s="1" t="s">
        <v>17</v>
      </c>
      <c r="R89" s="1"/>
      <c r="T89"/>
    </row>
    <row r="90" spans="14:20">
      <c r="N90" s="35"/>
      <c r="O90" s="1"/>
      <c r="P90" s="32"/>
      <c r="Q90" s="1" t="s">
        <v>17</v>
      </c>
      <c r="R90" s="1"/>
      <c r="T90"/>
    </row>
    <row r="91" spans="14:20">
      <c r="N91" s="35"/>
      <c r="O91" s="1"/>
      <c r="P91" s="32"/>
      <c r="Q91" s="1" t="s">
        <v>17</v>
      </c>
      <c r="R91" s="1"/>
      <c r="T91"/>
    </row>
    <row r="92" spans="14:20">
      <c r="N92" s="35"/>
      <c r="O92" s="1"/>
      <c r="P92" s="32"/>
      <c r="Q92" s="1" t="s">
        <v>17</v>
      </c>
      <c r="R92" s="1"/>
      <c r="T92"/>
    </row>
    <row r="93" spans="14:20">
      <c r="N93" s="35"/>
      <c r="O93" s="1"/>
      <c r="P93" s="32"/>
      <c r="Q93" s="1" t="s">
        <v>17</v>
      </c>
      <c r="R93" s="1"/>
      <c r="T93"/>
    </row>
    <row r="94" spans="14:20">
      <c r="N94" s="35"/>
      <c r="O94" s="1"/>
      <c r="P94" s="32"/>
      <c r="Q94" s="1" t="s">
        <v>17</v>
      </c>
      <c r="R94" s="1"/>
      <c r="T94"/>
    </row>
    <row r="95" spans="14:20">
      <c r="N95" s="35"/>
      <c r="O95" s="1"/>
      <c r="P95" s="32"/>
      <c r="Q95" s="1" t="s">
        <v>17</v>
      </c>
      <c r="R95" s="1"/>
      <c r="T95"/>
    </row>
    <row r="96" spans="14:20">
      <c r="N96" s="35"/>
      <c r="O96" s="1"/>
      <c r="P96" s="32"/>
      <c r="Q96" s="1" t="s">
        <v>17</v>
      </c>
      <c r="R96" s="1"/>
      <c r="T96"/>
    </row>
    <row r="97" spans="14:20">
      <c r="N97" s="35"/>
      <c r="O97" s="1"/>
      <c r="P97" s="32"/>
      <c r="Q97" s="1" t="s">
        <v>17</v>
      </c>
      <c r="R97" s="1"/>
      <c r="T97"/>
    </row>
    <row r="98" spans="14:20">
      <c r="N98" s="35"/>
      <c r="O98" s="1"/>
      <c r="P98" s="32"/>
      <c r="Q98" s="1" t="s">
        <v>17</v>
      </c>
      <c r="R98" s="1"/>
      <c r="T98"/>
    </row>
    <row r="99" spans="14:20">
      <c r="N99" s="35"/>
      <c r="O99" s="1"/>
      <c r="P99" s="32"/>
      <c r="Q99" s="1" t="s">
        <v>17</v>
      </c>
      <c r="R99" s="1"/>
      <c r="T99"/>
    </row>
    <row r="100" spans="14:20">
      <c r="N100" s="35"/>
      <c r="O100" s="1"/>
      <c r="P100" s="32"/>
      <c r="Q100" s="1" t="s">
        <v>17</v>
      </c>
      <c r="R100" s="1"/>
      <c r="T100"/>
    </row>
    <row r="101" spans="14:20">
      <c r="N101" s="35"/>
      <c r="O101" s="1"/>
      <c r="P101" s="32"/>
      <c r="Q101" s="1" t="s">
        <v>17</v>
      </c>
      <c r="R101" s="1"/>
      <c r="T101"/>
    </row>
    <row r="102" spans="14:20">
      <c r="N102" s="35"/>
      <c r="O102" s="1"/>
      <c r="P102" s="32"/>
      <c r="Q102" s="1" t="s">
        <v>17</v>
      </c>
      <c r="R102" s="1"/>
      <c r="T102"/>
    </row>
    <row r="103" spans="14:20">
      <c r="N103" s="35"/>
      <c r="O103" s="1"/>
      <c r="P103" s="32"/>
      <c r="Q103" s="1" t="s">
        <v>17</v>
      </c>
      <c r="R103" s="1"/>
      <c r="T103"/>
    </row>
    <row r="104" spans="14:20">
      <c r="N104" s="35"/>
      <c r="O104" s="1"/>
      <c r="P104" s="32"/>
      <c r="Q104" s="1" t="s">
        <v>17</v>
      </c>
      <c r="R104" s="1"/>
      <c r="T104"/>
    </row>
    <row r="105" spans="14:20">
      <c r="N105" s="35"/>
      <c r="O105" s="1"/>
      <c r="P105" s="32"/>
      <c r="Q105" s="1" t="s">
        <v>17</v>
      </c>
      <c r="R105" s="1"/>
      <c r="T105"/>
    </row>
    <row r="106" spans="14:20">
      <c r="N106" s="35"/>
      <c r="O106" s="1"/>
      <c r="P106" s="32"/>
      <c r="Q106" s="1" t="s">
        <v>17</v>
      </c>
      <c r="R106" s="1"/>
      <c r="T106"/>
    </row>
    <row r="107" spans="14:20">
      <c r="N107" s="35"/>
      <c r="O107" s="1"/>
      <c r="P107" s="32"/>
      <c r="Q107" s="1" t="s">
        <v>17</v>
      </c>
      <c r="R107" s="1"/>
      <c r="T107"/>
    </row>
    <row r="108" spans="14:20">
      <c r="N108" s="35"/>
      <c r="O108" s="1"/>
      <c r="P108" s="32"/>
      <c r="Q108" s="1" t="s">
        <v>17</v>
      </c>
      <c r="R108" s="1"/>
      <c r="T108"/>
    </row>
    <row r="109" spans="14:20">
      <c r="N109" s="35"/>
      <c r="O109" s="1"/>
      <c r="P109" s="32"/>
      <c r="Q109" s="1" t="s">
        <v>17</v>
      </c>
      <c r="R109" s="1"/>
      <c r="T109"/>
    </row>
    <row r="110" spans="14:20">
      <c r="N110" s="35"/>
      <c r="O110" s="1"/>
      <c r="P110" s="32"/>
      <c r="Q110" s="1" t="s">
        <v>17</v>
      </c>
      <c r="R110" s="1"/>
      <c r="T110"/>
    </row>
    <row r="111" spans="14:20">
      <c r="N111" s="35"/>
      <c r="O111" s="1"/>
      <c r="P111" s="32"/>
      <c r="Q111" s="1" t="s">
        <v>17</v>
      </c>
      <c r="R111" s="1"/>
      <c r="T111"/>
    </row>
    <row r="112" spans="14:20">
      <c r="N112" s="35"/>
      <c r="O112" s="1"/>
      <c r="P112" s="32"/>
      <c r="Q112" s="1" t="s">
        <v>17</v>
      </c>
      <c r="R112" s="1"/>
      <c r="T112"/>
    </row>
    <row r="113" spans="14:20">
      <c r="N113" s="35"/>
      <c r="O113" s="1"/>
      <c r="P113" s="32"/>
      <c r="Q113" s="1" t="s">
        <v>17</v>
      </c>
      <c r="R113" s="1"/>
      <c r="T113"/>
    </row>
    <row r="114" spans="14:20">
      <c r="N114" s="35"/>
      <c r="O114" s="1"/>
      <c r="P114" s="32"/>
      <c r="Q114" s="1"/>
      <c r="R114" s="1"/>
      <c r="T114"/>
    </row>
    <row r="115" spans="14:20">
      <c r="N115" s="35"/>
      <c r="O115" s="1"/>
      <c r="P115" s="1"/>
      <c r="Q115" s="1"/>
      <c r="R115" s="1"/>
      <c r="T115"/>
    </row>
    <row r="116" spans="14:20">
      <c r="N116" s="35"/>
      <c r="O116" s="1"/>
      <c r="P116" s="1"/>
      <c r="Q116" s="1"/>
      <c r="R116" s="1"/>
      <c r="T116"/>
    </row>
    <row r="117" spans="14:20">
      <c r="N117" s="35"/>
      <c r="O117" s="1"/>
      <c r="P117" s="1"/>
      <c r="Q117" s="1"/>
      <c r="R117" s="1"/>
      <c r="T117"/>
    </row>
    <row r="118" spans="14:20">
      <c r="N118" s="35"/>
      <c r="O118" s="1"/>
      <c r="P118" s="1"/>
      <c r="Q118" s="1"/>
      <c r="R118" s="1"/>
      <c r="T118"/>
    </row>
    <row r="119" spans="14:20">
      <c r="N119" s="35"/>
      <c r="O119" s="1"/>
      <c r="P119" s="1"/>
      <c r="Q119" s="1"/>
      <c r="R119" s="1"/>
      <c r="T119"/>
    </row>
    <row r="120" spans="14:20">
      <c r="N120" s="35"/>
      <c r="O120" s="1"/>
      <c r="P120" s="1"/>
      <c r="Q120" s="1"/>
      <c r="R120" s="1"/>
      <c r="T120"/>
    </row>
    <row r="121" spans="14:20">
      <c r="N121" s="35"/>
      <c r="O121" s="1"/>
      <c r="P121" s="1"/>
      <c r="Q121" s="1"/>
      <c r="R121" s="1"/>
      <c r="T121"/>
    </row>
    <row r="122" spans="14:20">
      <c r="N122" s="35"/>
      <c r="O122" s="1"/>
      <c r="P122" s="1"/>
      <c r="Q122" s="1"/>
      <c r="R122" s="1"/>
      <c r="T122"/>
    </row>
    <row r="123" spans="14:20">
      <c r="N123" s="35"/>
      <c r="O123" s="1"/>
      <c r="P123" s="1"/>
      <c r="Q123" s="1"/>
      <c r="R123" s="1"/>
      <c r="T123"/>
    </row>
    <row r="124" spans="14:20">
      <c r="N124" s="35"/>
      <c r="O124" s="1"/>
      <c r="P124" s="1"/>
      <c r="Q124" s="1"/>
      <c r="R124" s="1"/>
      <c r="T124"/>
    </row>
    <row r="125" spans="14:20">
      <c r="N125" s="35"/>
      <c r="O125" s="1"/>
      <c r="P125" s="1"/>
      <c r="Q125" s="1"/>
      <c r="R125" s="1"/>
      <c r="T125"/>
    </row>
    <row r="126" spans="14:20">
      <c r="N126" s="35"/>
      <c r="O126" s="1"/>
      <c r="P126" s="1"/>
      <c r="Q126" s="1"/>
      <c r="R126" s="1"/>
      <c r="T126"/>
    </row>
    <row r="127" spans="14:20">
      <c r="N127" s="35"/>
      <c r="O127" s="1"/>
      <c r="P127" s="1"/>
      <c r="Q127" s="1"/>
      <c r="R127" s="1"/>
      <c r="T127"/>
    </row>
    <row r="128" spans="14:20">
      <c r="R128" s="1"/>
      <c r="T128"/>
    </row>
    <row r="129" spans="18:20">
      <c r="R129" s="1"/>
      <c r="T129"/>
    </row>
    <row r="130" spans="18:20">
      <c r="R130" s="1"/>
      <c r="T130"/>
    </row>
    <row r="131" spans="18:20">
      <c r="R131" s="1"/>
      <c r="T131"/>
    </row>
    <row r="132" spans="18:20">
      <c r="R132" s="1"/>
      <c r="T132"/>
    </row>
    <row r="133" spans="18:20">
      <c r="R133" s="1"/>
      <c r="T133"/>
    </row>
    <row r="134" spans="18:20">
      <c r="R134" s="1"/>
      <c r="T134"/>
    </row>
    <row r="135" spans="18:20">
      <c r="R135" s="1"/>
      <c r="T135"/>
    </row>
    <row r="136" spans="18:20">
      <c r="R136" s="1"/>
      <c r="T136"/>
    </row>
    <row r="137" spans="18:20">
      <c r="R137" s="1"/>
      <c r="T137"/>
    </row>
    <row r="138" spans="18:20">
      <c r="T138"/>
    </row>
    <row r="139" spans="18:20">
      <c r="T139"/>
    </row>
    <row r="140" spans="18:20">
      <c r="T140"/>
    </row>
    <row r="141" spans="18:20">
      <c r="T141"/>
    </row>
    <row r="142" spans="18:20">
      <c r="T142"/>
    </row>
    <row r="143" spans="18:20">
      <c r="T143"/>
    </row>
    <row r="144" spans="18:20">
      <c r="T144"/>
    </row>
    <row r="145" spans="18:20">
      <c r="T145"/>
    </row>
    <row r="146" spans="18:20">
      <c r="T146"/>
    </row>
    <row r="147" spans="18:20">
      <c r="T147"/>
    </row>
    <row r="148" spans="18:20">
      <c r="T148"/>
    </row>
    <row r="149" spans="18:20">
      <c r="T149"/>
    </row>
    <row r="150" spans="18:20">
      <c r="R150" s="1"/>
      <c r="T150"/>
    </row>
    <row r="151" spans="18:20">
      <c r="R151" s="1"/>
      <c r="T151"/>
    </row>
    <row r="152" spans="18:20">
      <c r="T152"/>
    </row>
    <row r="153" spans="18:20">
      <c r="T153"/>
    </row>
    <row r="154" spans="18:20">
      <c r="T154"/>
    </row>
    <row r="155" spans="18:20">
      <c r="T155"/>
    </row>
    <row r="156" spans="18:20">
      <c r="T156"/>
    </row>
    <row r="157" spans="18:20">
      <c r="T157"/>
    </row>
    <row r="158" spans="18:20">
      <c r="T158"/>
    </row>
    <row r="159" spans="18:20">
      <c r="T159"/>
    </row>
    <row r="160" spans="18:20">
      <c r="T160"/>
    </row>
    <row r="164" spans="18:20">
      <c r="R164" s="1"/>
    </row>
    <row r="165" spans="18:20">
      <c r="R165" s="1"/>
    </row>
    <row r="171" spans="18:20">
      <c r="S171" s="2"/>
    </row>
    <row r="172" spans="18:20">
      <c r="S172" s="2"/>
      <c r="T172"/>
    </row>
    <row r="173" spans="18:20">
      <c r="S173" s="2"/>
      <c r="T173"/>
    </row>
    <row r="174" spans="18:20">
      <c r="S174" s="2"/>
      <c r="T174"/>
    </row>
    <row r="175" spans="18:20">
      <c r="S175" s="2"/>
      <c r="T175"/>
    </row>
    <row r="176" spans="18:20">
      <c r="S176" s="2"/>
      <c r="T176"/>
    </row>
    <row r="177" spans="18:20">
      <c r="S177" s="2"/>
      <c r="T177"/>
    </row>
    <row r="178" spans="18:20">
      <c r="R178" s="1"/>
      <c r="S178" s="2"/>
      <c r="T178"/>
    </row>
    <row r="179" spans="18:20">
      <c r="R179" s="1"/>
      <c r="S179" s="2"/>
      <c r="T179"/>
    </row>
    <row r="180" spans="18:20">
      <c r="R180" s="1"/>
      <c r="S180" s="2"/>
      <c r="T180"/>
    </row>
    <row r="181" spans="18:20">
      <c r="R181" s="1"/>
      <c r="S181" s="2"/>
      <c r="T181"/>
    </row>
    <row r="182" spans="18:20">
      <c r="R182" s="1"/>
      <c r="S182" s="2"/>
      <c r="T182"/>
    </row>
    <row r="183" spans="18:20">
      <c r="R183" s="1"/>
      <c r="S183" s="2"/>
      <c r="T183"/>
    </row>
    <row r="184" spans="18:20">
      <c r="R184" s="1"/>
      <c r="S184" s="2"/>
      <c r="T184"/>
    </row>
    <row r="185" spans="18:20">
      <c r="R185" s="1"/>
      <c r="S185" s="2"/>
      <c r="T185"/>
    </row>
    <row r="186" spans="18:20">
      <c r="R186" s="1"/>
      <c r="S186" s="2"/>
      <c r="T186"/>
    </row>
    <row r="187" spans="18:20">
      <c r="R187" s="1"/>
      <c r="S187" s="2"/>
      <c r="T187"/>
    </row>
    <row r="188" spans="18:20">
      <c r="R188" s="1"/>
      <c r="S188" s="2"/>
      <c r="T188"/>
    </row>
    <row r="189" spans="18:20">
      <c r="R189" s="1"/>
      <c r="S189" s="2"/>
      <c r="T189"/>
    </row>
    <row r="190" spans="18:20">
      <c r="R190" s="1"/>
      <c r="S190" s="2"/>
      <c r="T190"/>
    </row>
    <row r="191" spans="18:20">
      <c r="R191" s="1"/>
      <c r="S191" s="2"/>
      <c r="T191"/>
    </row>
    <row r="192" spans="18:20">
      <c r="R192" s="1"/>
      <c r="S192" s="2"/>
      <c r="T192"/>
    </row>
    <row r="193" spans="10:20">
      <c r="S193" s="2"/>
      <c r="T193"/>
    </row>
    <row r="194" spans="10:20">
      <c r="S194" s="2"/>
      <c r="T194"/>
    </row>
    <row r="195" spans="10:20">
      <c r="S195" s="2"/>
      <c r="T195"/>
    </row>
    <row r="196" spans="10:20">
      <c r="S196" s="2"/>
      <c r="T196"/>
    </row>
    <row r="197" spans="10:20">
      <c r="J197" s="33"/>
      <c r="S197" s="2"/>
      <c r="T197"/>
    </row>
    <row r="198" spans="10:20">
      <c r="J198" s="33"/>
      <c r="S198" s="2"/>
      <c r="T198"/>
    </row>
    <row r="199" spans="10:20">
      <c r="J199" s="33"/>
      <c r="S199" s="2"/>
      <c r="T199"/>
    </row>
    <row r="200" spans="10:20">
      <c r="S200" s="2"/>
      <c r="T200"/>
    </row>
    <row r="201" spans="10:20">
      <c r="S201" s="2"/>
      <c r="T201"/>
    </row>
    <row r="202" spans="10:20">
      <c r="S202" s="2"/>
      <c r="T202"/>
    </row>
    <row r="203" spans="10:20">
      <c r="T203"/>
    </row>
    <row r="209" spans="20:20">
      <c r="T209"/>
    </row>
    <row r="210" spans="20:20">
      <c r="T210"/>
    </row>
    <row r="211" spans="20:20">
      <c r="T211"/>
    </row>
    <row r="212" spans="20:20">
      <c r="T212"/>
    </row>
    <row r="213" spans="20:20">
      <c r="T213"/>
    </row>
    <row r="214" spans="20:20">
      <c r="T214"/>
    </row>
  </sheetData>
  <conditionalFormatting sqref="D3 D34:D39 D6:D9">
    <cfRule type="cellIs" dxfId="11" priority="3" operator="lessThan">
      <formula>0</formula>
    </cfRule>
  </conditionalFormatting>
  <conditionalFormatting sqref="D4:D5 D12:D31">
    <cfRule type="cellIs" dxfId="10" priority="2" operator="greaterThan">
      <formula>0</formula>
    </cfRule>
  </conditionalFormatting>
  <conditionalFormatting sqref="D37">
    <cfRule type="cellIs" dxfId="9" priority="1" operator="lessThan">
      <formula>0</formula>
    </cfRule>
  </conditionalFormatting>
  <dataValidations count="1">
    <dataValidation type="list" allowBlank="1" showInputMessage="1" showErrorMessage="1" sqref="R138:R179 Q3:Q114">
      <formula1>$T$2:$T$31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7"/>
  <dimension ref="A1:T214"/>
  <sheetViews>
    <sheetView zoomScale="75" zoomScaleNormal="75" workbookViewId="0">
      <selection activeCell="R8" sqref="R8"/>
    </sheetView>
  </sheetViews>
  <sheetFormatPr defaultRowHeight="15"/>
  <cols>
    <col min="1" max="1" width="18.7109375" customWidth="1"/>
    <col min="2" max="4" width="12.7109375" style="3" customWidth="1"/>
    <col min="6" max="6" width="14.85546875" customWidth="1"/>
    <col min="7" max="7" width="6.7109375" customWidth="1"/>
    <col min="8" max="8" width="17.5703125" bestFit="1" customWidth="1"/>
    <col min="9" max="9" width="12.7109375" customWidth="1"/>
    <col min="11" max="13" width="8.85546875" customWidth="1"/>
    <col min="14" max="14" width="10.5703125" style="34" bestFit="1" customWidth="1"/>
    <col min="15" max="15" width="25.7109375" customWidth="1"/>
    <col min="16" max="16" width="9" bestFit="1" customWidth="1"/>
    <col min="17" max="17" width="12.7109375" bestFit="1" customWidth="1"/>
    <col min="18" max="18" width="30.7109375" customWidth="1"/>
    <col min="20" max="20" width="13.28515625" style="2" bestFit="1" customWidth="1"/>
  </cols>
  <sheetData>
    <row r="1" spans="1:20" ht="21">
      <c r="A1" s="142" t="s">
        <v>264</v>
      </c>
      <c r="B1" s="40"/>
      <c r="C1" s="40"/>
      <c r="D1" s="40"/>
      <c r="F1" s="146" t="s">
        <v>35</v>
      </c>
      <c r="G1" s="36"/>
      <c r="H1" s="36"/>
      <c r="I1" s="36"/>
      <c r="N1" s="143" t="s">
        <v>33</v>
      </c>
      <c r="O1" s="36"/>
      <c r="P1" s="36"/>
      <c r="Q1" s="36"/>
      <c r="R1" s="36"/>
      <c r="T1" s="145" t="s">
        <v>34</v>
      </c>
    </row>
    <row r="2" spans="1:20" ht="15.75">
      <c r="A2" s="135" t="s">
        <v>20</v>
      </c>
      <c r="B2" s="41" t="s">
        <v>29</v>
      </c>
      <c r="C2" s="41" t="s">
        <v>30</v>
      </c>
      <c r="D2" s="41" t="s">
        <v>31</v>
      </c>
      <c r="F2" t="s">
        <v>278</v>
      </c>
      <c r="G2" s="95" t="e">
        <f>+ROUND(I2/$I$16,2)</f>
        <v>#DIV/0!</v>
      </c>
      <c r="H2" s="31" t="e">
        <f>+CONCATENATE("(",G2*100,"%)  ",F2)</f>
        <v>#DIV/0!</v>
      </c>
      <c r="I2" s="23">
        <f>+C39</f>
        <v>0</v>
      </c>
      <c r="N2" s="34" t="s">
        <v>0</v>
      </c>
      <c r="O2" t="s">
        <v>1</v>
      </c>
      <c r="P2" t="s">
        <v>2</v>
      </c>
      <c r="Q2" s="1" t="s">
        <v>3</v>
      </c>
      <c r="R2" s="1" t="s">
        <v>73</v>
      </c>
      <c r="T2" s="126" t="str">
        <f>+Summary!$A$6</f>
        <v>Gross Salary</v>
      </c>
    </row>
    <row r="3" spans="1:20">
      <c r="A3" s="126" t="str">
        <f>+Summary!$A$6</f>
        <v>Gross Salary</v>
      </c>
      <c r="B3" s="23">
        <f>+VLOOKUP(A3,Summary!$A$2:$N$44,11,FALSE)</f>
        <v>0</v>
      </c>
      <c r="C3" s="23">
        <f t="shared" ref="C3:C8" si="0">+SUMIF($Q:$Q,$A3,$P:$P)</f>
        <v>0</v>
      </c>
      <c r="D3" s="25">
        <f t="shared" ref="D3:D8" si="1">+C3-B3</f>
        <v>0</v>
      </c>
      <c r="F3" t="s">
        <v>15</v>
      </c>
      <c r="G3" s="95" t="e">
        <f t="shared" ref="G3:G15" si="2">+ROUND(I3/$I$16,2)</f>
        <v>#DIV/0!</v>
      </c>
      <c r="H3" s="31" t="e">
        <f t="shared" ref="H3:H15" si="3">+CONCATENATE("(",G3*100,"%)  ",F3)</f>
        <v>#DIV/0!</v>
      </c>
      <c r="I3" s="23">
        <f>+C25</f>
        <v>0</v>
      </c>
      <c r="N3" s="35"/>
      <c r="O3" s="1"/>
      <c r="P3" s="32">
        <v>500</v>
      </c>
      <c r="Q3" s="1" t="s">
        <v>17</v>
      </c>
      <c r="R3" s="1"/>
      <c r="T3" s="126" t="str">
        <f>+Summary!$A$7</f>
        <v>Insurance</v>
      </c>
    </row>
    <row r="4" spans="1:20">
      <c r="A4" s="126" t="str">
        <f>+Summary!$A$7</f>
        <v>Insurance</v>
      </c>
      <c r="B4" s="23">
        <f>+VLOOKUP(A4,Summary!$A$2:$N$44,11,FALSE)</f>
        <v>0</v>
      </c>
      <c r="C4" s="23">
        <f t="shared" si="0"/>
        <v>0</v>
      </c>
      <c r="D4" s="25">
        <f t="shared" si="1"/>
        <v>0</v>
      </c>
      <c r="F4" t="s">
        <v>12</v>
      </c>
      <c r="G4" s="95" t="e">
        <f t="shared" si="2"/>
        <v>#DIV/0!</v>
      </c>
      <c r="H4" s="31" t="e">
        <f t="shared" si="3"/>
        <v>#DIV/0!</v>
      </c>
      <c r="I4" s="23">
        <f>+C20</f>
        <v>0</v>
      </c>
      <c r="N4" s="35"/>
      <c r="O4" s="1"/>
      <c r="P4" s="32">
        <v>250</v>
      </c>
      <c r="Q4" s="1" t="s">
        <v>17</v>
      </c>
      <c r="R4" s="1"/>
      <c r="T4" s="126" t="str">
        <f>+Summary!$A$8</f>
        <v>Taxes</v>
      </c>
    </row>
    <row r="5" spans="1:20">
      <c r="A5" s="126" t="str">
        <f>+Summary!$A$8</f>
        <v>Taxes</v>
      </c>
      <c r="B5" s="23">
        <f>+VLOOKUP(A5,Summary!$A$2:$N$44,11,FALSE)</f>
        <v>0</v>
      </c>
      <c r="C5" s="23">
        <f t="shared" si="0"/>
        <v>0</v>
      </c>
      <c r="D5" s="25">
        <f t="shared" si="1"/>
        <v>0</v>
      </c>
      <c r="F5" t="s">
        <v>23</v>
      </c>
      <c r="G5" s="95" t="e">
        <f t="shared" si="2"/>
        <v>#DIV/0!</v>
      </c>
      <c r="H5" s="31" t="e">
        <f t="shared" si="3"/>
        <v>#DIV/0!</v>
      </c>
      <c r="I5" s="23">
        <f>+C22</f>
        <v>0</v>
      </c>
      <c r="N5" s="35"/>
      <c r="O5" s="1"/>
      <c r="P5" s="32"/>
      <c r="Q5" s="1" t="s">
        <v>17</v>
      </c>
      <c r="R5" s="1"/>
      <c r="T5" s="126" t="str">
        <f>+Summary!$A$9</f>
        <v>Divd/Int/CG</v>
      </c>
    </row>
    <row r="6" spans="1:20">
      <c r="A6" s="126" t="str">
        <f>+Summary!$A$9</f>
        <v>Divd/Int/CG</v>
      </c>
      <c r="B6" s="23">
        <f>+VLOOKUP(A6,Summary!$A$2:$N$44,11,FALSE)</f>
        <v>0</v>
      </c>
      <c r="C6" s="23">
        <f t="shared" si="0"/>
        <v>0</v>
      </c>
      <c r="D6" s="25">
        <f t="shared" si="1"/>
        <v>0</v>
      </c>
      <c r="F6" t="s">
        <v>24</v>
      </c>
      <c r="G6" s="95" t="e">
        <f t="shared" si="2"/>
        <v>#DIV/0!</v>
      </c>
      <c r="H6" s="31" t="e">
        <f t="shared" si="3"/>
        <v>#DIV/0!</v>
      </c>
      <c r="I6" s="23">
        <f>+C23</f>
        <v>0</v>
      </c>
      <c r="N6" s="35"/>
      <c r="O6" s="1"/>
      <c r="P6" s="32"/>
      <c r="Q6" s="1" t="s">
        <v>17</v>
      </c>
      <c r="R6" s="1"/>
      <c r="T6" s="126" t="str">
        <f>+Summary!$A$10</f>
        <v>Reimbursement</v>
      </c>
    </row>
    <row r="7" spans="1:20">
      <c r="A7" s="126" t="str">
        <f>+Summary!$A$10</f>
        <v>Reimbursement</v>
      </c>
      <c r="B7" s="23">
        <f>+VLOOKUP(A7,Summary!$A$2:$N$44,11,FALSE)</f>
        <v>0</v>
      </c>
      <c r="C7" s="23">
        <f t="shared" si="0"/>
        <v>0</v>
      </c>
      <c r="D7" s="25">
        <f t="shared" si="1"/>
        <v>0</v>
      </c>
      <c r="F7" t="s">
        <v>13</v>
      </c>
      <c r="G7" s="95" t="e">
        <f t="shared" si="2"/>
        <v>#DIV/0!</v>
      </c>
      <c r="H7" s="31" t="e">
        <f t="shared" si="3"/>
        <v>#DIV/0!</v>
      </c>
      <c r="I7" s="23">
        <f>+C21</f>
        <v>0</v>
      </c>
      <c r="N7" s="35"/>
      <c r="O7" s="1"/>
      <c r="P7" s="32"/>
      <c r="Q7" s="1" t="s">
        <v>17</v>
      </c>
      <c r="R7" s="1"/>
      <c r="T7" s="126" t="str">
        <f>+Summary!$A$11</f>
        <v>Open</v>
      </c>
    </row>
    <row r="8" spans="1:20">
      <c r="A8" s="126" t="str">
        <f>+Summary!$A$11</f>
        <v>Open</v>
      </c>
      <c r="B8" s="23">
        <f>+VLOOKUP(A8,Summary!$A$2:$N$44,11,FALSE)</f>
        <v>0</v>
      </c>
      <c r="C8" s="23">
        <f t="shared" si="0"/>
        <v>0</v>
      </c>
      <c r="D8" s="25">
        <f t="shared" si="1"/>
        <v>0</v>
      </c>
      <c r="F8" t="s">
        <v>7</v>
      </c>
      <c r="G8" s="95" t="e">
        <f t="shared" si="2"/>
        <v>#DIV/0!</v>
      </c>
      <c r="H8" s="31" t="e">
        <f t="shared" si="3"/>
        <v>#DIV/0!</v>
      </c>
      <c r="I8" s="23">
        <f>+C19</f>
        <v>0</v>
      </c>
      <c r="N8" s="35"/>
      <c r="O8" s="1"/>
      <c r="P8" s="32"/>
      <c r="Q8" s="1" t="s">
        <v>17</v>
      </c>
      <c r="R8" s="1"/>
      <c r="T8" s="126" t="str">
        <f>+Summary!$A$15</f>
        <v>Mortgage</v>
      </c>
    </row>
    <row r="9" spans="1:20" ht="15.75">
      <c r="A9" s="139" t="s">
        <v>38</v>
      </c>
      <c r="B9" s="26">
        <f>+SUM(B3:B8)</f>
        <v>0</v>
      </c>
      <c r="C9" s="26">
        <f>+SUM(C3:C8)</f>
        <v>0</v>
      </c>
      <c r="D9" s="26">
        <f>+SUM(D3:D8)</f>
        <v>0</v>
      </c>
      <c r="F9" t="s">
        <v>14</v>
      </c>
      <c r="G9" s="95" t="e">
        <f t="shared" si="2"/>
        <v>#DIV/0!</v>
      </c>
      <c r="H9" s="31" t="e">
        <f t="shared" si="3"/>
        <v>#DIV/0!</v>
      </c>
      <c r="I9" s="23">
        <f>+C24</f>
        <v>0</v>
      </c>
      <c r="N9" s="35"/>
      <c r="O9" s="1"/>
      <c r="P9" s="32"/>
      <c r="Q9" s="1" t="s">
        <v>17</v>
      </c>
      <c r="R9" s="1"/>
      <c r="T9" s="126" t="str">
        <f>+Summary!$A$16</f>
        <v>Property Taxes</v>
      </c>
    </row>
    <row r="10" spans="1:20">
      <c r="D10" s="25"/>
      <c r="F10" t="s">
        <v>10</v>
      </c>
      <c r="G10" s="95" t="e">
        <f t="shared" si="2"/>
        <v>#DIV/0!</v>
      </c>
      <c r="H10" s="31" t="e">
        <f t="shared" si="3"/>
        <v>#DIV/0!</v>
      </c>
      <c r="I10" s="23">
        <f>+C15</f>
        <v>0</v>
      </c>
      <c r="N10" s="35"/>
      <c r="O10" s="1"/>
      <c r="P10" s="32"/>
      <c r="Q10" s="1" t="s">
        <v>17</v>
      </c>
      <c r="R10" s="1"/>
      <c r="T10" s="126" t="str">
        <f>+Summary!$A$17</f>
        <v>Utilities</v>
      </c>
    </row>
    <row r="11" spans="1:20" ht="15.75">
      <c r="A11" s="135" t="s">
        <v>25</v>
      </c>
      <c r="D11" s="25"/>
      <c r="F11" t="s">
        <v>4</v>
      </c>
      <c r="G11" s="95" t="e">
        <f t="shared" si="2"/>
        <v>#DIV/0!</v>
      </c>
      <c r="H11" s="31" t="e">
        <f t="shared" si="3"/>
        <v>#DIV/0!</v>
      </c>
      <c r="I11" s="23">
        <f>+C18</f>
        <v>0</v>
      </c>
      <c r="N11" s="35"/>
      <c r="O11" s="1"/>
      <c r="P11" s="32"/>
      <c r="Q11" s="1" t="s">
        <v>17</v>
      </c>
      <c r="R11" s="1"/>
      <c r="T11" s="126" t="str">
        <f>+Summary!$A$18</f>
        <v>Slush</v>
      </c>
    </row>
    <row r="12" spans="1:20">
      <c r="A12" s="126" t="str">
        <f>+Summary!$A$15</f>
        <v>Mortgage</v>
      </c>
      <c r="B12" s="23">
        <f>+VLOOKUP(A12,Summary!$A$2:$N$44,11,FALSE)</f>
        <v>0</v>
      </c>
      <c r="C12" s="23">
        <f t="shared" ref="C12:C30" si="4">+SUMIF($Q:$Q,$A12,$P:$P)</f>
        <v>0</v>
      </c>
      <c r="D12" s="25">
        <f>+C12-B12</f>
        <v>0</v>
      </c>
      <c r="F12" t="s">
        <v>11</v>
      </c>
      <c r="G12" s="95" t="e">
        <f t="shared" si="2"/>
        <v>#DIV/0!</v>
      </c>
      <c r="H12" s="31" t="e">
        <f t="shared" si="3"/>
        <v>#DIV/0!</v>
      </c>
      <c r="I12" s="23">
        <f>+C17</f>
        <v>0</v>
      </c>
      <c r="N12" s="35"/>
      <c r="O12" s="1"/>
      <c r="P12" s="32"/>
      <c r="Q12" s="1" t="s">
        <v>17</v>
      </c>
      <c r="R12" s="1"/>
      <c r="T12" s="126" t="str">
        <f>+Summary!$A$19</f>
        <v>Kids</v>
      </c>
    </row>
    <row r="13" spans="1:20">
      <c r="A13" s="126" t="str">
        <f>+Summary!$A$16</f>
        <v>Property Taxes</v>
      </c>
      <c r="B13" s="23">
        <f>+VLOOKUP(A13,Summary!$A$2:$N$44,11,FALSE)</f>
        <v>0</v>
      </c>
      <c r="C13" s="23">
        <f t="shared" si="4"/>
        <v>0</v>
      </c>
      <c r="D13" s="25">
        <f t="shared" ref="D13:D31" si="5">+C13-B13</f>
        <v>0</v>
      </c>
      <c r="F13" t="s">
        <v>6</v>
      </c>
      <c r="G13" s="95" t="e">
        <f t="shared" si="2"/>
        <v>#DIV/0!</v>
      </c>
      <c r="H13" s="31" t="e">
        <f t="shared" si="3"/>
        <v>#DIV/0!</v>
      </c>
      <c r="I13" s="23">
        <f>+C16</f>
        <v>0</v>
      </c>
      <c r="N13" s="35"/>
      <c r="O13" s="1"/>
      <c r="P13" s="32"/>
      <c r="Q13" s="1" t="s">
        <v>17</v>
      </c>
      <c r="R13" s="1"/>
      <c r="T13" s="126" t="str">
        <f>+Summary!$A$20</f>
        <v>Auto/Fuel</v>
      </c>
    </row>
    <row r="14" spans="1:20">
      <c r="A14" s="126" t="str">
        <f>+Summary!$A$17</f>
        <v>Utilities</v>
      </c>
      <c r="B14" s="23">
        <f>+VLOOKUP(A14,Summary!$A$2:$N$44,11,FALSE)</f>
        <v>0</v>
      </c>
      <c r="C14" s="23">
        <f t="shared" si="4"/>
        <v>0</v>
      </c>
      <c r="D14" s="25">
        <f t="shared" si="5"/>
        <v>0</v>
      </c>
      <c r="F14" t="s">
        <v>5</v>
      </c>
      <c r="G14" s="95" t="e">
        <f t="shared" si="2"/>
        <v>#DIV/0!</v>
      </c>
      <c r="H14" s="31" t="e">
        <f t="shared" si="3"/>
        <v>#DIV/0!</v>
      </c>
      <c r="I14" s="23">
        <f>+C14</f>
        <v>0</v>
      </c>
      <c r="N14" s="35"/>
      <c r="O14" s="1"/>
      <c r="P14" s="32"/>
      <c r="Q14" s="1" t="s">
        <v>17</v>
      </c>
      <c r="R14" s="1"/>
      <c r="T14" s="126" t="str">
        <f>+Summary!$A$21</f>
        <v>Groceries</v>
      </c>
    </row>
    <row r="15" spans="1:20">
      <c r="A15" s="126" t="str">
        <f>+Summary!$A$18</f>
        <v>Slush</v>
      </c>
      <c r="B15" s="23">
        <f>+VLOOKUP(A15,Summary!$A$2:$N$44,11,FALSE)</f>
        <v>0</v>
      </c>
      <c r="C15" s="23">
        <f t="shared" si="4"/>
        <v>0</v>
      </c>
      <c r="D15" s="25">
        <f t="shared" si="5"/>
        <v>0</v>
      </c>
      <c r="F15" t="s">
        <v>9</v>
      </c>
      <c r="G15" s="95" t="e">
        <f t="shared" si="2"/>
        <v>#DIV/0!</v>
      </c>
      <c r="H15" s="31" t="e">
        <f t="shared" si="3"/>
        <v>#DIV/0!</v>
      </c>
      <c r="I15" s="23">
        <f>+C12+C13</f>
        <v>0</v>
      </c>
      <c r="N15" s="35"/>
      <c r="O15" s="1"/>
      <c r="P15" s="32"/>
      <c r="Q15" s="1" t="s">
        <v>17</v>
      </c>
      <c r="R15" s="1"/>
      <c r="T15" s="126" t="str">
        <f>+Summary!$A$22</f>
        <v>Travel</v>
      </c>
    </row>
    <row r="16" spans="1:20">
      <c r="A16" s="126" t="str">
        <f>+Summary!$A$19</f>
        <v>Kids</v>
      </c>
      <c r="B16" s="23">
        <f>+VLOOKUP(A16,Summary!$A$2:$N$44,11,FALSE)</f>
        <v>0</v>
      </c>
      <c r="C16" s="23">
        <f t="shared" si="4"/>
        <v>0</v>
      </c>
      <c r="D16" s="25">
        <f t="shared" si="5"/>
        <v>0</v>
      </c>
      <c r="I16" s="26">
        <f>+SUM(I2:I15)</f>
        <v>0</v>
      </c>
      <c r="N16" s="35"/>
      <c r="O16" s="1"/>
      <c r="P16" s="32"/>
      <c r="Q16" s="1" t="s">
        <v>17</v>
      </c>
      <c r="R16" s="1"/>
      <c r="T16" s="126" t="str">
        <f>+Summary!$A$23</f>
        <v>Dining</v>
      </c>
    </row>
    <row r="17" spans="1:20">
      <c r="A17" s="126" t="str">
        <f>+Summary!$A$20</f>
        <v>Auto/Fuel</v>
      </c>
      <c r="B17" s="23">
        <f>+VLOOKUP(A17,Summary!$A$2:$N$44,11,FALSE)</f>
        <v>0</v>
      </c>
      <c r="C17" s="23">
        <f t="shared" si="4"/>
        <v>0</v>
      </c>
      <c r="D17" s="25">
        <f t="shared" si="5"/>
        <v>0</v>
      </c>
      <c r="N17" s="35"/>
      <c r="O17" s="1"/>
      <c r="P17" s="32"/>
      <c r="Q17" s="1" t="s">
        <v>17</v>
      </c>
      <c r="R17" s="1"/>
      <c r="T17" s="126" t="str">
        <f>+Summary!$A$24</f>
        <v>Home Goods</v>
      </c>
    </row>
    <row r="18" spans="1:20">
      <c r="A18" s="126" t="str">
        <f>+Summary!$A$21</f>
        <v>Groceries</v>
      </c>
      <c r="B18" s="23">
        <f>+VLOOKUP(A18,Summary!$A$2:$N$44,11,FALSE)</f>
        <v>0</v>
      </c>
      <c r="C18" s="23">
        <f t="shared" si="4"/>
        <v>0</v>
      </c>
      <c r="D18" s="25">
        <f t="shared" si="5"/>
        <v>0</v>
      </c>
      <c r="N18" s="35"/>
      <c r="O18" s="1"/>
      <c r="P18" s="32"/>
      <c r="Q18" s="1" t="s">
        <v>17</v>
      </c>
      <c r="R18" s="1"/>
      <c r="T18" s="126" t="str">
        <f>+Summary!$A$25</f>
        <v>Miscellaneous</v>
      </c>
    </row>
    <row r="19" spans="1:20">
      <c r="A19" s="126" t="str">
        <f>+Summary!$A$22</f>
        <v>Travel</v>
      </c>
      <c r="B19" s="23">
        <f>+VLOOKUP(A19,Summary!$A$2:$N$44,11,FALSE)</f>
        <v>0</v>
      </c>
      <c r="C19" s="23">
        <f t="shared" si="4"/>
        <v>0</v>
      </c>
      <c r="D19" s="25">
        <f t="shared" si="5"/>
        <v>0</v>
      </c>
      <c r="N19" s="35"/>
      <c r="O19" s="1"/>
      <c r="P19" s="32"/>
      <c r="Q19" s="1" t="s">
        <v>17</v>
      </c>
      <c r="R19" s="1"/>
      <c r="T19" s="126" t="str">
        <f>+Summary!$A$26</f>
        <v>Personal Items</v>
      </c>
    </row>
    <row r="20" spans="1:20">
      <c r="A20" s="126" t="str">
        <f>+Summary!$A$23</f>
        <v>Dining</v>
      </c>
      <c r="B20" s="23">
        <f>+VLOOKUP(A20,Summary!$A$2:$N$44,11,FALSE)</f>
        <v>0</v>
      </c>
      <c r="C20" s="23">
        <f t="shared" si="4"/>
        <v>0</v>
      </c>
      <c r="D20" s="25">
        <f t="shared" si="5"/>
        <v>0</v>
      </c>
      <c r="N20" s="35"/>
      <c r="O20" s="1"/>
      <c r="P20" s="32"/>
      <c r="Q20" s="1" t="s">
        <v>17</v>
      </c>
      <c r="R20" s="1"/>
      <c r="T20" s="126" t="str">
        <f>+Summary!$A$27</f>
        <v>Pets</v>
      </c>
    </row>
    <row r="21" spans="1:20">
      <c r="A21" s="126" t="str">
        <f>+Summary!$A$24</f>
        <v>Home Goods</v>
      </c>
      <c r="B21" s="23">
        <f>+VLOOKUP(A21,Summary!$A$2:$N$44,11,FALSE)</f>
        <v>0</v>
      </c>
      <c r="C21" s="23">
        <f t="shared" si="4"/>
        <v>0</v>
      </c>
      <c r="D21" s="25">
        <f t="shared" si="5"/>
        <v>0</v>
      </c>
      <c r="N21" s="35"/>
      <c r="O21" s="1"/>
      <c r="P21" s="32"/>
      <c r="Q21" s="1" t="s">
        <v>17</v>
      </c>
      <c r="R21" s="1"/>
      <c r="T21" s="126" t="str">
        <f>+Summary!$A$28</f>
        <v>Entertainment</v>
      </c>
    </row>
    <row r="22" spans="1:20">
      <c r="A22" s="126" t="str">
        <f>+Summary!$A$25</f>
        <v>Miscellaneous</v>
      </c>
      <c r="B22" s="23">
        <f>+VLOOKUP(A22,Summary!$A$2:$N$44,11,FALSE)</f>
        <v>0</v>
      </c>
      <c r="C22" s="23">
        <f t="shared" si="4"/>
        <v>0</v>
      </c>
      <c r="D22" s="25">
        <f t="shared" si="5"/>
        <v>0</v>
      </c>
      <c r="N22" s="35"/>
      <c r="O22" s="1"/>
      <c r="P22" s="32"/>
      <c r="Q22" s="1" t="s">
        <v>17</v>
      </c>
      <c r="R22" s="1"/>
      <c r="T22" s="126" t="str">
        <f>+Summary!$A$29</f>
        <v>Christmas</v>
      </c>
    </row>
    <row r="23" spans="1:20">
      <c r="A23" s="126" t="str">
        <f>+Summary!$A$26</f>
        <v>Personal Items</v>
      </c>
      <c r="B23" s="23">
        <f>+VLOOKUP(A23,Summary!$A$2:$N$44,11,FALSE)</f>
        <v>0</v>
      </c>
      <c r="C23" s="23">
        <f t="shared" si="4"/>
        <v>0</v>
      </c>
      <c r="D23" s="25">
        <f t="shared" si="5"/>
        <v>0</v>
      </c>
      <c r="N23" s="35"/>
      <c r="O23" s="1"/>
      <c r="P23" s="32"/>
      <c r="Q23" s="1" t="s">
        <v>17</v>
      </c>
      <c r="R23" s="1"/>
      <c r="T23" s="126" t="str">
        <f>+Summary!$A$30</f>
        <v>x</v>
      </c>
    </row>
    <row r="24" spans="1:20">
      <c r="A24" s="126" t="str">
        <f>+Summary!$A$27</f>
        <v>Pets</v>
      </c>
      <c r="B24" s="23">
        <f>+VLOOKUP(A24,Summary!$A$2:$N$44,11,FALSE)</f>
        <v>0</v>
      </c>
      <c r="C24" s="23">
        <f t="shared" si="4"/>
        <v>0</v>
      </c>
      <c r="D24" s="25">
        <f t="shared" si="5"/>
        <v>0</v>
      </c>
      <c r="N24" s="35"/>
      <c r="O24" s="1"/>
      <c r="P24" s="32"/>
      <c r="Q24" s="1" t="s">
        <v>17</v>
      </c>
      <c r="R24" s="1"/>
      <c r="T24" s="126" t="str">
        <f>+Summary!$A$31</f>
        <v>x</v>
      </c>
    </row>
    <row r="25" spans="1:20">
      <c r="A25" s="126" t="str">
        <f>+Summary!$A$28</f>
        <v>Entertainment</v>
      </c>
      <c r="B25" s="23">
        <f>+VLOOKUP(A25,Summary!$A$2:$N$44,11,FALSE)</f>
        <v>0</v>
      </c>
      <c r="C25" s="23">
        <f t="shared" si="4"/>
        <v>0</v>
      </c>
      <c r="D25" s="25">
        <f t="shared" si="5"/>
        <v>0</v>
      </c>
      <c r="N25" s="35"/>
      <c r="O25" s="1"/>
      <c r="P25" s="32"/>
      <c r="Q25" s="1" t="s">
        <v>17</v>
      </c>
      <c r="R25" s="1"/>
      <c r="T25" s="126" t="str">
        <f>+Summary!$A$32</f>
        <v>x</v>
      </c>
    </row>
    <row r="26" spans="1:20">
      <c r="A26" s="126" t="str">
        <f>+Summary!$A$29</f>
        <v>Christmas</v>
      </c>
      <c r="B26" s="23">
        <f>+VLOOKUP(A26,Summary!$A$2:$N$44,11,FALSE)</f>
        <v>0</v>
      </c>
      <c r="C26" s="23">
        <f t="shared" si="4"/>
        <v>0</v>
      </c>
      <c r="D26" s="25">
        <f t="shared" si="5"/>
        <v>0</v>
      </c>
      <c r="N26" s="35"/>
      <c r="O26" s="1"/>
      <c r="P26" s="32"/>
      <c r="Q26" s="1" t="s">
        <v>17</v>
      </c>
      <c r="R26" s="1"/>
      <c r="T26" s="126" t="str">
        <f>+Summary!$A$33</f>
        <v>x</v>
      </c>
    </row>
    <row r="27" spans="1:20">
      <c r="A27" s="126" t="str">
        <f>+Summary!$A$30</f>
        <v>x</v>
      </c>
      <c r="B27" s="23">
        <f>+VLOOKUP(A27,Summary!$A$2:$N$44,11,FALSE)</f>
        <v>0</v>
      </c>
      <c r="C27" s="23">
        <f t="shared" si="4"/>
        <v>750</v>
      </c>
      <c r="D27" s="25">
        <f t="shared" si="5"/>
        <v>750</v>
      </c>
      <c r="N27" s="35"/>
      <c r="O27" s="1"/>
      <c r="P27" s="32"/>
      <c r="Q27" s="1" t="s">
        <v>17</v>
      </c>
      <c r="R27" s="1"/>
      <c r="T27" s="126" t="str">
        <f>+Summary!$A$37</f>
        <v>Health Savings</v>
      </c>
    </row>
    <row r="28" spans="1:20">
      <c r="A28" s="126" t="str">
        <f>+Summary!$A$31</f>
        <v>x</v>
      </c>
      <c r="B28" s="23">
        <f>+VLOOKUP(A28,Summary!$A$2:$N$44,11,FALSE)</f>
        <v>0</v>
      </c>
      <c r="C28" s="23">
        <f t="shared" si="4"/>
        <v>750</v>
      </c>
      <c r="D28" s="25">
        <f t="shared" si="5"/>
        <v>750</v>
      </c>
      <c r="N28" s="35"/>
      <c r="O28" s="1"/>
      <c r="P28" s="32"/>
      <c r="Q28" s="1" t="s">
        <v>17</v>
      </c>
      <c r="R28" s="1"/>
      <c r="T28" s="126" t="str">
        <f>+Summary!$A$38</f>
        <v>401(k)</v>
      </c>
    </row>
    <row r="29" spans="1:20">
      <c r="A29" s="126" t="str">
        <f>+Summary!$A$32</f>
        <v>x</v>
      </c>
      <c r="B29" s="23">
        <f>+VLOOKUP(A29,Summary!$A$2:$N$44,11,FALSE)</f>
        <v>0</v>
      </c>
      <c r="C29" s="23">
        <f t="shared" si="4"/>
        <v>750</v>
      </c>
      <c r="D29" s="25">
        <f t="shared" si="5"/>
        <v>750</v>
      </c>
      <c r="N29" s="35"/>
      <c r="O29" s="1"/>
      <c r="P29" s="32"/>
      <c r="Q29" s="1" t="s">
        <v>17</v>
      </c>
      <c r="R29" s="1"/>
      <c r="T29" s="126" t="str">
        <f>+Summary!$A$39</f>
        <v>IRA</v>
      </c>
    </row>
    <row r="30" spans="1:20">
      <c r="A30" s="126" t="str">
        <f>+Summary!$A$33</f>
        <v>x</v>
      </c>
      <c r="B30" s="23">
        <f>+VLOOKUP(A30,Summary!$A$2:$N$44,11,FALSE)</f>
        <v>0</v>
      </c>
      <c r="C30" s="23">
        <f t="shared" si="4"/>
        <v>750</v>
      </c>
      <c r="D30" s="25">
        <f t="shared" si="5"/>
        <v>750</v>
      </c>
      <c r="N30" s="35"/>
      <c r="O30" s="1"/>
      <c r="P30" s="32"/>
      <c r="Q30" s="1" t="s">
        <v>17</v>
      </c>
      <c r="R30" s="1"/>
      <c r="T30" s="126" t="str">
        <f>+Summary!$A$40</f>
        <v>Taxable</v>
      </c>
    </row>
    <row r="31" spans="1:20" ht="15.75">
      <c r="A31" s="139" t="s">
        <v>39</v>
      </c>
      <c r="B31" s="26">
        <f>+SUM(B12:B30)</f>
        <v>0</v>
      </c>
      <c r="C31" s="26">
        <f>+SUM(C12:C30)</f>
        <v>3000</v>
      </c>
      <c r="D31" s="26">
        <f t="shared" si="5"/>
        <v>3000</v>
      </c>
      <c r="N31" s="35"/>
      <c r="O31" s="1"/>
      <c r="P31" s="32"/>
      <c r="Q31" s="1" t="s">
        <v>17</v>
      </c>
      <c r="R31" s="1"/>
      <c r="T31" s="126" t="str">
        <f>+Summary!$A$41</f>
        <v>Cash</v>
      </c>
    </row>
    <row r="32" spans="1:20">
      <c r="D32" s="25"/>
      <c r="N32" s="35"/>
      <c r="O32" s="1"/>
      <c r="P32" s="32"/>
      <c r="Q32" s="1" t="s">
        <v>17</v>
      </c>
      <c r="R32" s="1"/>
    </row>
    <row r="33" spans="1:20" ht="15.75">
      <c r="A33" s="135" t="s">
        <v>273</v>
      </c>
      <c r="D33" s="25"/>
      <c r="N33" s="35"/>
      <c r="O33" s="1"/>
      <c r="P33" s="32"/>
      <c r="Q33" s="1" t="s">
        <v>17</v>
      </c>
      <c r="R33" s="1"/>
    </row>
    <row r="34" spans="1:20">
      <c r="A34" s="126" t="str">
        <f>+Summary!$A$37</f>
        <v>Health Savings</v>
      </c>
      <c r="B34" s="23">
        <f>+VLOOKUP(A34,Summary!$A$2:$N$44,11,FALSE)</f>
        <v>0</v>
      </c>
      <c r="C34" s="23">
        <f>+SUMIF($Q:$Q,$A34,$P:$P)</f>
        <v>0</v>
      </c>
      <c r="D34" s="25">
        <f>+C34-B34</f>
        <v>0</v>
      </c>
      <c r="N34" s="35"/>
      <c r="O34" s="1"/>
      <c r="P34" s="32"/>
      <c r="Q34" s="1" t="s">
        <v>17</v>
      </c>
      <c r="R34" s="1"/>
    </row>
    <row r="35" spans="1:20">
      <c r="A35" s="126" t="str">
        <f>+Summary!$A$38</f>
        <v>401(k)</v>
      </c>
      <c r="B35" s="23">
        <f>+VLOOKUP(A35,Summary!$A$2:$N$44,11,FALSE)</f>
        <v>0</v>
      </c>
      <c r="C35" s="23">
        <f>+SUMIF($Q:$Q,$A35,$P:$P)</f>
        <v>0</v>
      </c>
      <c r="D35" s="25">
        <f t="shared" ref="D35:D38" si="6">+C35-B35</f>
        <v>0</v>
      </c>
      <c r="N35" s="35"/>
      <c r="O35" s="1"/>
      <c r="P35" s="32"/>
      <c r="Q35" s="1" t="s">
        <v>17</v>
      </c>
      <c r="R35" s="1"/>
    </row>
    <row r="36" spans="1:20">
      <c r="A36" s="126" t="str">
        <f>+Summary!$A$39</f>
        <v>IRA</v>
      </c>
      <c r="B36" s="23">
        <f>+VLOOKUP(A36,Summary!$A$2:$N$44,11,FALSE)</f>
        <v>0</v>
      </c>
      <c r="C36" s="23">
        <f>+SUMIF($Q:$Q,$A36,$P:$P)</f>
        <v>0</v>
      </c>
      <c r="D36" s="25">
        <f t="shared" si="6"/>
        <v>0</v>
      </c>
      <c r="N36" s="35"/>
      <c r="O36" s="1"/>
      <c r="P36" s="32"/>
      <c r="Q36" s="1" t="s">
        <v>17</v>
      </c>
      <c r="R36" s="1"/>
    </row>
    <row r="37" spans="1:20">
      <c r="A37" s="126" t="str">
        <f>+Summary!$A$40</f>
        <v>Taxable</v>
      </c>
      <c r="B37" s="23">
        <f>+VLOOKUP(A37,Summary!$A$2:$N$44,11,FALSE)</f>
        <v>0</v>
      </c>
      <c r="C37" s="23">
        <f>+SUMIF($Q:$Q,$A37,$P:$P)</f>
        <v>0</v>
      </c>
      <c r="D37" s="25">
        <f t="shared" si="6"/>
        <v>0</v>
      </c>
      <c r="N37" s="35"/>
      <c r="O37" s="1"/>
      <c r="P37" s="32"/>
      <c r="Q37" s="1" t="s">
        <v>17</v>
      </c>
      <c r="R37" s="1"/>
      <c r="T37"/>
    </row>
    <row r="38" spans="1:20">
      <c r="A38" s="126" t="str">
        <f>+Summary!$A$41</f>
        <v>Cash</v>
      </c>
      <c r="B38" s="23">
        <f>+VLOOKUP(A38,Summary!$A$2:$N$44,11,FALSE)</f>
        <v>0</v>
      </c>
      <c r="C38" s="23">
        <f>+SUMIF($Q:$Q,$A38,$P:$P)</f>
        <v>0</v>
      </c>
      <c r="D38" s="25">
        <f t="shared" si="6"/>
        <v>0</v>
      </c>
      <c r="N38" s="35"/>
      <c r="O38" s="1"/>
      <c r="P38" s="32"/>
      <c r="Q38" s="1" t="s">
        <v>17</v>
      </c>
      <c r="R38" s="1"/>
      <c r="T38"/>
    </row>
    <row r="39" spans="1:20" ht="15.75">
      <c r="A39" s="139" t="s">
        <v>274</v>
      </c>
      <c r="B39" s="26">
        <f>+SUM(B34:B38)</f>
        <v>0</v>
      </c>
      <c r="C39" s="26">
        <f>+SUM(C34:C38)</f>
        <v>0</v>
      </c>
      <c r="D39" s="26">
        <f>+C39-B39</f>
        <v>0</v>
      </c>
      <c r="N39" s="35"/>
      <c r="O39" s="1"/>
      <c r="P39" s="32"/>
      <c r="Q39" s="1" t="s">
        <v>17</v>
      </c>
      <c r="R39" s="1"/>
      <c r="T39"/>
    </row>
    <row r="40" spans="1:20">
      <c r="B40" s="25"/>
      <c r="C40" s="25"/>
      <c r="N40" s="35"/>
      <c r="O40" s="1"/>
      <c r="P40" s="32"/>
      <c r="Q40" s="1" t="s">
        <v>17</v>
      </c>
      <c r="R40" s="1"/>
      <c r="T40"/>
    </row>
    <row r="41" spans="1:20" ht="15.75">
      <c r="A41" s="135" t="s">
        <v>211</v>
      </c>
      <c r="B41" s="127">
        <f>+VLOOKUP(A41,Summary!$A$2:$N$44,11,FALSE)</f>
        <v>0</v>
      </c>
      <c r="C41" s="26">
        <f>+C9-C31-C39</f>
        <v>-3000</v>
      </c>
      <c r="D41" s="4"/>
      <c r="N41" s="35"/>
      <c r="O41" s="1"/>
      <c r="P41" s="32"/>
      <c r="Q41" s="1" t="s">
        <v>17</v>
      </c>
      <c r="R41" s="1"/>
      <c r="T41"/>
    </row>
    <row r="42" spans="1:20">
      <c r="N42" s="35"/>
      <c r="O42" s="1"/>
      <c r="P42" s="32"/>
      <c r="Q42" s="1" t="s">
        <v>17</v>
      </c>
      <c r="R42" s="1"/>
      <c r="T42"/>
    </row>
    <row r="43" spans="1:20">
      <c r="N43" s="35"/>
      <c r="O43" s="1"/>
      <c r="P43" s="32"/>
      <c r="Q43" s="1" t="s">
        <v>17</v>
      </c>
      <c r="R43" s="1"/>
      <c r="T43"/>
    </row>
    <row r="44" spans="1:20">
      <c r="N44" s="35"/>
      <c r="O44" s="1"/>
      <c r="P44" s="32"/>
      <c r="Q44" s="1" t="s">
        <v>17</v>
      </c>
      <c r="R44" s="1"/>
      <c r="T44" s="33"/>
    </row>
    <row r="45" spans="1:20">
      <c r="N45" s="35"/>
      <c r="O45" s="1"/>
      <c r="P45" s="32"/>
      <c r="Q45" s="1" t="s">
        <v>17</v>
      </c>
      <c r="R45" s="1"/>
      <c r="T45"/>
    </row>
    <row r="46" spans="1:20">
      <c r="C46" s="23"/>
      <c r="N46" s="35"/>
      <c r="O46" s="1"/>
      <c r="P46" s="32"/>
      <c r="Q46" s="1" t="s">
        <v>17</v>
      </c>
      <c r="R46" s="1"/>
      <c r="T46"/>
    </row>
    <row r="47" spans="1:20">
      <c r="N47" s="35"/>
      <c r="O47" s="1"/>
      <c r="P47" s="32"/>
      <c r="Q47" s="1" t="s">
        <v>17</v>
      </c>
      <c r="R47" s="1"/>
      <c r="T47"/>
    </row>
    <row r="48" spans="1:20">
      <c r="N48" s="35"/>
      <c r="O48" s="1"/>
      <c r="P48" s="32"/>
      <c r="Q48" s="1" t="s">
        <v>17</v>
      </c>
      <c r="R48" s="1"/>
      <c r="T48"/>
    </row>
    <row r="49" spans="3:20">
      <c r="C49" s="92"/>
      <c r="N49" s="35"/>
      <c r="O49" s="1"/>
      <c r="P49" s="32"/>
      <c r="Q49" s="1" t="s">
        <v>17</v>
      </c>
      <c r="R49" s="1"/>
      <c r="T49"/>
    </row>
    <row r="50" spans="3:20">
      <c r="N50" s="35"/>
      <c r="O50" s="1"/>
      <c r="P50" s="32"/>
      <c r="Q50" s="1" t="s">
        <v>17</v>
      </c>
      <c r="R50" s="1"/>
      <c r="T50"/>
    </row>
    <row r="51" spans="3:20">
      <c r="N51" s="35"/>
      <c r="O51" s="1"/>
      <c r="P51" s="32"/>
      <c r="Q51" s="1" t="s">
        <v>17</v>
      </c>
      <c r="R51" s="1"/>
      <c r="T51"/>
    </row>
    <row r="52" spans="3:20">
      <c r="N52" s="35"/>
      <c r="O52" s="1"/>
      <c r="P52" s="32"/>
      <c r="Q52" s="1" t="s">
        <v>17</v>
      </c>
      <c r="R52" s="1"/>
      <c r="T52"/>
    </row>
    <row r="53" spans="3:20">
      <c r="N53" s="35"/>
      <c r="O53" s="1"/>
      <c r="P53" s="32"/>
      <c r="Q53" s="1" t="s">
        <v>17</v>
      </c>
      <c r="R53" s="1"/>
      <c r="T53"/>
    </row>
    <row r="54" spans="3:20">
      <c r="N54" s="35"/>
      <c r="O54" s="1"/>
      <c r="P54" s="32"/>
      <c r="Q54" s="1" t="s">
        <v>17</v>
      </c>
      <c r="R54" s="1"/>
      <c r="T54"/>
    </row>
    <row r="55" spans="3:20">
      <c r="N55" s="35"/>
      <c r="O55" s="1"/>
      <c r="P55" s="32"/>
      <c r="Q55" s="1" t="s">
        <v>17</v>
      </c>
      <c r="R55" s="1"/>
      <c r="T55"/>
    </row>
    <row r="56" spans="3:20">
      <c r="N56" s="35"/>
      <c r="O56" s="1"/>
      <c r="P56" s="32"/>
      <c r="Q56" s="1" t="s">
        <v>17</v>
      </c>
      <c r="R56" s="1"/>
      <c r="T56"/>
    </row>
    <row r="57" spans="3:20">
      <c r="N57" s="35"/>
      <c r="O57" s="1"/>
      <c r="P57" s="32"/>
      <c r="Q57" s="1" t="s">
        <v>17</v>
      </c>
      <c r="R57" s="1"/>
      <c r="T57"/>
    </row>
    <row r="58" spans="3:20">
      <c r="N58" s="35"/>
      <c r="O58" s="1"/>
      <c r="P58" s="32"/>
      <c r="Q58" s="1" t="s">
        <v>17</v>
      </c>
      <c r="R58" s="1"/>
      <c r="T58"/>
    </row>
    <row r="59" spans="3:20">
      <c r="N59" s="35"/>
      <c r="O59" s="1"/>
      <c r="P59" s="32"/>
      <c r="Q59" s="1" t="s">
        <v>17</v>
      </c>
      <c r="R59" s="1"/>
      <c r="T59"/>
    </row>
    <row r="60" spans="3:20">
      <c r="N60" s="35"/>
      <c r="O60" s="1"/>
      <c r="P60" s="32"/>
      <c r="Q60" s="1" t="s">
        <v>17</v>
      </c>
      <c r="R60" s="1"/>
      <c r="T60"/>
    </row>
    <row r="61" spans="3:20">
      <c r="N61" s="35"/>
      <c r="O61" s="1"/>
      <c r="P61" s="32"/>
      <c r="Q61" s="1" t="s">
        <v>17</v>
      </c>
      <c r="R61" s="1"/>
      <c r="T61"/>
    </row>
    <row r="62" spans="3:20">
      <c r="N62" s="35"/>
      <c r="O62" s="1"/>
      <c r="P62" s="32"/>
      <c r="Q62" s="1" t="s">
        <v>17</v>
      </c>
      <c r="R62" s="1"/>
      <c r="T62"/>
    </row>
    <row r="63" spans="3:20">
      <c r="N63" s="35"/>
      <c r="O63" s="1"/>
      <c r="P63" s="32"/>
      <c r="Q63" s="1" t="s">
        <v>17</v>
      </c>
      <c r="R63" s="1"/>
      <c r="T63"/>
    </row>
    <row r="64" spans="3:20">
      <c r="N64" s="35"/>
      <c r="O64" s="1"/>
      <c r="P64" s="32"/>
      <c r="Q64" s="1" t="s">
        <v>17</v>
      </c>
      <c r="R64" s="1"/>
      <c r="T64"/>
    </row>
    <row r="65" spans="14:20">
      <c r="N65" s="35"/>
      <c r="O65" s="1"/>
      <c r="P65" s="32"/>
      <c r="Q65" s="1" t="s">
        <v>17</v>
      </c>
      <c r="R65" s="1"/>
      <c r="T65"/>
    </row>
    <row r="66" spans="14:20">
      <c r="N66" s="35"/>
      <c r="O66" s="1"/>
      <c r="P66" s="32"/>
      <c r="Q66" s="1" t="s">
        <v>17</v>
      </c>
      <c r="R66" s="1"/>
      <c r="T66"/>
    </row>
    <row r="67" spans="14:20">
      <c r="N67" s="35"/>
      <c r="O67" s="1"/>
      <c r="P67" s="32"/>
      <c r="Q67" s="1" t="s">
        <v>17</v>
      </c>
      <c r="R67" s="1"/>
      <c r="T67"/>
    </row>
    <row r="68" spans="14:20">
      <c r="N68" s="35"/>
      <c r="O68" s="1"/>
      <c r="P68" s="32"/>
      <c r="Q68" s="1" t="s">
        <v>17</v>
      </c>
      <c r="R68" s="1"/>
      <c r="T68"/>
    </row>
    <row r="69" spans="14:20">
      <c r="N69" s="35"/>
      <c r="O69" s="1"/>
      <c r="P69" s="32"/>
      <c r="Q69" s="1" t="s">
        <v>17</v>
      </c>
      <c r="R69" s="1"/>
      <c r="T69"/>
    </row>
    <row r="70" spans="14:20">
      <c r="N70" s="35"/>
      <c r="O70" s="1"/>
      <c r="P70" s="32"/>
      <c r="Q70" s="1" t="s">
        <v>17</v>
      </c>
      <c r="R70" s="1"/>
      <c r="T70"/>
    </row>
    <row r="71" spans="14:20">
      <c r="N71" s="35"/>
      <c r="O71" s="1"/>
      <c r="P71" s="32"/>
      <c r="Q71" s="1" t="s">
        <v>17</v>
      </c>
      <c r="R71" s="1"/>
      <c r="T71"/>
    </row>
    <row r="72" spans="14:20">
      <c r="N72" s="35"/>
      <c r="O72" s="1"/>
      <c r="P72" s="32"/>
      <c r="Q72" s="1" t="s">
        <v>17</v>
      </c>
      <c r="R72" s="1"/>
      <c r="T72"/>
    </row>
    <row r="73" spans="14:20">
      <c r="N73" s="35"/>
      <c r="O73" s="1"/>
      <c r="P73" s="32"/>
      <c r="Q73" s="1" t="s">
        <v>17</v>
      </c>
      <c r="R73" s="1"/>
      <c r="T73"/>
    </row>
    <row r="74" spans="14:20">
      <c r="N74" s="35"/>
      <c r="O74" s="1"/>
      <c r="P74" s="32"/>
      <c r="Q74" s="1" t="s">
        <v>17</v>
      </c>
      <c r="R74" s="1"/>
      <c r="T74"/>
    </row>
    <row r="75" spans="14:20">
      <c r="N75" s="35"/>
      <c r="O75" s="1"/>
      <c r="P75" s="32"/>
      <c r="Q75" s="1" t="s">
        <v>17</v>
      </c>
      <c r="R75" s="1"/>
      <c r="T75"/>
    </row>
    <row r="76" spans="14:20">
      <c r="N76" s="35"/>
      <c r="O76" s="1"/>
      <c r="P76" s="32"/>
      <c r="Q76" s="1" t="s">
        <v>17</v>
      </c>
      <c r="R76" s="1"/>
      <c r="T76"/>
    </row>
    <row r="77" spans="14:20">
      <c r="N77" s="35"/>
      <c r="O77" s="1"/>
      <c r="P77" s="32"/>
      <c r="Q77" s="1" t="s">
        <v>17</v>
      </c>
      <c r="R77" s="1"/>
      <c r="T77"/>
    </row>
    <row r="78" spans="14:20">
      <c r="N78" s="35"/>
      <c r="O78" s="1"/>
      <c r="P78" s="32"/>
      <c r="Q78" s="1" t="s">
        <v>17</v>
      </c>
      <c r="R78" s="1"/>
      <c r="T78"/>
    </row>
    <row r="79" spans="14:20">
      <c r="N79" s="35"/>
      <c r="O79" s="1"/>
      <c r="P79" s="32"/>
      <c r="Q79" s="1" t="s">
        <v>17</v>
      </c>
      <c r="R79" s="1"/>
      <c r="T79"/>
    </row>
    <row r="80" spans="14:20">
      <c r="N80" s="35"/>
      <c r="O80" s="1"/>
      <c r="P80" s="32"/>
      <c r="Q80" s="1" t="s">
        <v>17</v>
      </c>
      <c r="R80" s="1"/>
      <c r="T80"/>
    </row>
    <row r="81" spans="14:20">
      <c r="N81" s="35"/>
      <c r="O81" s="1"/>
      <c r="P81" s="32"/>
      <c r="Q81" s="1" t="s">
        <v>17</v>
      </c>
      <c r="R81" s="1"/>
      <c r="T81"/>
    </row>
    <row r="82" spans="14:20">
      <c r="N82" s="35"/>
      <c r="O82" s="1"/>
      <c r="P82" s="32"/>
      <c r="Q82" s="1" t="s">
        <v>17</v>
      </c>
      <c r="R82" s="1"/>
      <c r="T82"/>
    </row>
    <row r="83" spans="14:20">
      <c r="N83" s="35"/>
      <c r="O83" s="1"/>
      <c r="P83" s="32"/>
      <c r="Q83" s="1" t="s">
        <v>17</v>
      </c>
      <c r="R83" s="1"/>
      <c r="T83"/>
    </row>
    <row r="84" spans="14:20">
      <c r="N84" s="35"/>
      <c r="O84" s="1"/>
      <c r="P84" s="32"/>
      <c r="Q84" s="1" t="s">
        <v>17</v>
      </c>
      <c r="R84" s="1"/>
      <c r="T84"/>
    </row>
    <row r="85" spans="14:20">
      <c r="N85" s="35"/>
      <c r="O85" s="1"/>
      <c r="P85" s="32"/>
      <c r="Q85" s="1" t="s">
        <v>17</v>
      </c>
      <c r="R85" s="1"/>
      <c r="T85"/>
    </row>
    <row r="86" spans="14:20">
      <c r="N86" s="35"/>
      <c r="O86" s="1"/>
      <c r="P86" s="32"/>
      <c r="Q86" s="1" t="s">
        <v>17</v>
      </c>
      <c r="R86" s="1"/>
      <c r="T86"/>
    </row>
    <row r="87" spans="14:20">
      <c r="N87" s="35"/>
      <c r="O87" s="1"/>
      <c r="P87" s="32"/>
      <c r="Q87" s="1" t="s">
        <v>17</v>
      </c>
      <c r="R87" s="1"/>
      <c r="T87"/>
    </row>
    <row r="88" spans="14:20">
      <c r="N88" s="35"/>
      <c r="O88" s="1"/>
      <c r="P88" s="32"/>
      <c r="Q88" s="1" t="s">
        <v>17</v>
      </c>
      <c r="R88" s="1"/>
      <c r="T88"/>
    </row>
    <row r="89" spans="14:20">
      <c r="N89" s="35"/>
      <c r="O89" s="1"/>
      <c r="P89" s="32"/>
      <c r="Q89" s="1" t="s">
        <v>17</v>
      </c>
      <c r="R89" s="1"/>
      <c r="T89"/>
    </row>
    <row r="90" spans="14:20">
      <c r="N90" s="35"/>
      <c r="O90" s="1"/>
      <c r="P90" s="32"/>
      <c r="Q90" s="1" t="s">
        <v>17</v>
      </c>
      <c r="R90" s="1"/>
      <c r="T90"/>
    </row>
    <row r="91" spans="14:20">
      <c r="N91" s="35"/>
      <c r="O91" s="1"/>
      <c r="P91" s="32"/>
      <c r="Q91" s="1" t="s">
        <v>17</v>
      </c>
      <c r="R91" s="1"/>
      <c r="T91"/>
    </row>
    <row r="92" spans="14:20">
      <c r="N92" s="35"/>
      <c r="O92" s="1"/>
      <c r="P92" s="32"/>
      <c r="Q92" s="1" t="s">
        <v>17</v>
      </c>
      <c r="R92" s="1"/>
      <c r="T92"/>
    </row>
    <row r="93" spans="14:20">
      <c r="N93" s="35"/>
      <c r="O93" s="1"/>
      <c r="P93" s="32"/>
      <c r="Q93" s="1" t="s">
        <v>17</v>
      </c>
      <c r="R93" s="1"/>
      <c r="T93"/>
    </row>
    <row r="94" spans="14:20">
      <c r="N94" s="35"/>
      <c r="O94" s="1"/>
      <c r="P94" s="32"/>
      <c r="Q94" s="1" t="s">
        <v>17</v>
      </c>
      <c r="R94" s="1"/>
      <c r="T94"/>
    </row>
    <row r="95" spans="14:20">
      <c r="N95" s="35"/>
      <c r="O95" s="1"/>
      <c r="P95" s="32"/>
      <c r="Q95" s="1" t="s">
        <v>17</v>
      </c>
      <c r="R95" s="1"/>
      <c r="T95"/>
    </row>
    <row r="96" spans="14:20">
      <c r="N96" s="35"/>
      <c r="O96" s="1"/>
      <c r="P96" s="32"/>
      <c r="Q96" s="1" t="s">
        <v>17</v>
      </c>
      <c r="R96" s="1"/>
      <c r="T96"/>
    </row>
    <row r="97" spans="14:20">
      <c r="N97" s="35"/>
      <c r="O97" s="1"/>
      <c r="P97" s="32"/>
      <c r="Q97" s="1" t="s">
        <v>17</v>
      </c>
      <c r="R97" s="1"/>
      <c r="T97"/>
    </row>
    <row r="98" spans="14:20">
      <c r="N98" s="35"/>
      <c r="O98" s="1"/>
      <c r="P98" s="32"/>
      <c r="Q98" s="1" t="s">
        <v>17</v>
      </c>
      <c r="R98" s="1"/>
      <c r="T98"/>
    </row>
    <row r="99" spans="14:20">
      <c r="N99" s="35"/>
      <c r="O99" s="1"/>
      <c r="P99" s="32"/>
      <c r="Q99" s="1" t="s">
        <v>17</v>
      </c>
      <c r="R99" s="1"/>
      <c r="T99"/>
    </row>
    <row r="100" spans="14:20">
      <c r="N100" s="35"/>
      <c r="O100" s="1"/>
      <c r="P100" s="32"/>
      <c r="Q100" s="1" t="s">
        <v>17</v>
      </c>
      <c r="R100" s="1"/>
      <c r="T100"/>
    </row>
    <row r="101" spans="14:20">
      <c r="N101" s="35"/>
      <c r="O101" s="1"/>
      <c r="P101" s="32"/>
      <c r="Q101" s="1" t="s">
        <v>17</v>
      </c>
      <c r="R101" s="1"/>
      <c r="T101"/>
    </row>
    <row r="102" spans="14:20">
      <c r="N102" s="35"/>
      <c r="O102" s="1"/>
      <c r="P102" s="32"/>
      <c r="Q102" s="1" t="s">
        <v>17</v>
      </c>
      <c r="R102" s="1"/>
      <c r="T102"/>
    </row>
    <row r="103" spans="14:20">
      <c r="N103" s="35"/>
      <c r="O103" s="1"/>
      <c r="P103" s="32"/>
      <c r="Q103" s="1" t="s">
        <v>17</v>
      </c>
      <c r="R103" s="1"/>
      <c r="T103"/>
    </row>
    <row r="104" spans="14:20">
      <c r="N104" s="35"/>
      <c r="O104" s="1"/>
      <c r="P104" s="32"/>
      <c r="Q104" s="1" t="s">
        <v>17</v>
      </c>
      <c r="R104" s="1"/>
      <c r="T104"/>
    </row>
    <row r="105" spans="14:20">
      <c r="N105" s="35"/>
      <c r="O105" s="1"/>
      <c r="P105" s="32"/>
      <c r="Q105" s="1" t="s">
        <v>17</v>
      </c>
      <c r="R105" s="1"/>
      <c r="T105"/>
    </row>
    <row r="106" spans="14:20">
      <c r="N106" s="35"/>
      <c r="O106" s="1"/>
      <c r="P106" s="32"/>
      <c r="Q106" s="1" t="s">
        <v>17</v>
      </c>
      <c r="R106" s="1"/>
      <c r="T106"/>
    </row>
    <row r="107" spans="14:20">
      <c r="N107" s="35"/>
      <c r="O107" s="1"/>
      <c r="P107" s="32"/>
      <c r="Q107" s="1" t="s">
        <v>17</v>
      </c>
      <c r="R107" s="1"/>
      <c r="T107"/>
    </row>
    <row r="108" spans="14:20">
      <c r="N108" s="35"/>
      <c r="O108" s="1"/>
      <c r="P108" s="32"/>
      <c r="Q108" s="1" t="s">
        <v>17</v>
      </c>
      <c r="R108" s="1"/>
      <c r="T108"/>
    </row>
    <row r="109" spans="14:20">
      <c r="N109" s="35"/>
      <c r="O109" s="1"/>
      <c r="P109" s="32"/>
      <c r="Q109" s="1" t="s">
        <v>17</v>
      </c>
      <c r="R109" s="1"/>
      <c r="T109"/>
    </row>
    <row r="110" spans="14:20">
      <c r="N110" s="35"/>
      <c r="O110" s="1"/>
      <c r="P110" s="32"/>
      <c r="Q110" s="1" t="s">
        <v>17</v>
      </c>
      <c r="R110" s="1"/>
      <c r="T110"/>
    </row>
    <row r="111" spans="14:20">
      <c r="N111" s="35"/>
      <c r="O111" s="1"/>
      <c r="P111" s="32"/>
      <c r="Q111" s="1" t="s">
        <v>17</v>
      </c>
      <c r="R111" s="1"/>
      <c r="T111"/>
    </row>
    <row r="112" spans="14:20">
      <c r="N112" s="35"/>
      <c r="O112" s="1"/>
      <c r="P112" s="32"/>
      <c r="Q112" s="1" t="s">
        <v>17</v>
      </c>
      <c r="R112" s="1"/>
      <c r="T112"/>
    </row>
    <row r="113" spans="14:20">
      <c r="N113" s="35"/>
      <c r="O113" s="1"/>
      <c r="P113" s="32"/>
      <c r="Q113" s="1" t="s">
        <v>17</v>
      </c>
      <c r="R113" s="1"/>
      <c r="T113"/>
    </row>
    <row r="114" spans="14:20">
      <c r="N114" s="35"/>
      <c r="O114" s="1"/>
      <c r="P114" s="32"/>
      <c r="Q114" s="1"/>
      <c r="R114" s="1"/>
      <c r="T114"/>
    </row>
    <row r="115" spans="14:20">
      <c r="N115" s="35"/>
      <c r="O115" s="1"/>
      <c r="P115" s="1"/>
      <c r="Q115" s="1"/>
      <c r="R115" s="1"/>
      <c r="T115"/>
    </row>
    <row r="116" spans="14:20">
      <c r="N116" s="35"/>
      <c r="O116" s="1"/>
      <c r="P116" s="1"/>
      <c r="Q116" s="1"/>
      <c r="R116" s="1"/>
      <c r="T116"/>
    </row>
    <row r="117" spans="14:20">
      <c r="N117" s="35"/>
      <c r="O117" s="1"/>
      <c r="P117" s="1"/>
      <c r="Q117" s="1"/>
      <c r="R117" s="1"/>
      <c r="T117"/>
    </row>
    <row r="118" spans="14:20">
      <c r="N118" s="35"/>
      <c r="O118" s="1"/>
      <c r="P118" s="1"/>
      <c r="Q118" s="1"/>
      <c r="R118" s="1"/>
      <c r="T118"/>
    </row>
    <row r="119" spans="14:20">
      <c r="N119" s="35"/>
      <c r="O119" s="1"/>
      <c r="P119" s="1"/>
      <c r="Q119" s="1"/>
      <c r="R119" s="1"/>
      <c r="T119"/>
    </row>
    <row r="120" spans="14:20">
      <c r="N120" s="35"/>
      <c r="O120" s="1"/>
      <c r="P120" s="1"/>
      <c r="Q120" s="1"/>
      <c r="R120" s="1"/>
      <c r="T120"/>
    </row>
    <row r="121" spans="14:20">
      <c r="N121" s="35"/>
      <c r="O121" s="1"/>
      <c r="P121" s="1"/>
      <c r="Q121" s="1"/>
      <c r="R121" s="1"/>
      <c r="T121"/>
    </row>
    <row r="122" spans="14:20">
      <c r="N122" s="35"/>
      <c r="O122" s="1"/>
      <c r="P122" s="1"/>
      <c r="Q122" s="1"/>
      <c r="R122" s="1"/>
      <c r="T122"/>
    </row>
    <row r="123" spans="14:20">
      <c r="N123" s="35"/>
      <c r="O123" s="1"/>
      <c r="P123" s="1"/>
      <c r="Q123" s="1"/>
      <c r="R123" s="1"/>
      <c r="T123"/>
    </row>
    <row r="124" spans="14:20">
      <c r="N124" s="35"/>
      <c r="O124" s="1"/>
      <c r="P124" s="1"/>
      <c r="Q124" s="1"/>
      <c r="R124" s="1"/>
      <c r="T124"/>
    </row>
    <row r="125" spans="14:20">
      <c r="N125" s="35"/>
      <c r="O125" s="1"/>
      <c r="P125" s="1"/>
      <c r="Q125" s="1"/>
      <c r="R125" s="1"/>
      <c r="T125"/>
    </row>
    <row r="126" spans="14:20">
      <c r="N126" s="35"/>
      <c r="O126" s="1"/>
      <c r="P126" s="1"/>
      <c r="Q126" s="1"/>
      <c r="R126" s="1"/>
      <c r="T126"/>
    </row>
    <row r="127" spans="14:20">
      <c r="N127" s="35"/>
      <c r="O127" s="1"/>
      <c r="P127" s="1"/>
      <c r="Q127" s="1"/>
      <c r="R127" s="1"/>
      <c r="T127"/>
    </row>
    <row r="128" spans="14:20">
      <c r="R128" s="1"/>
      <c r="T128"/>
    </row>
    <row r="129" spans="18:20">
      <c r="R129" s="1"/>
      <c r="T129"/>
    </row>
    <row r="130" spans="18:20">
      <c r="R130" s="1"/>
      <c r="T130"/>
    </row>
    <row r="131" spans="18:20">
      <c r="R131" s="1"/>
      <c r="T131"/>
    </row>
    <row r="132" spans="18:20">
      <c r="R132" s="1"/>
      <c r="T132"/>
    </row>
    <row r="133" spans="18:20">
      <c r="R133" s="1"/>
      <c r="T133"/>
    </row>
    <row r="134" spans="18:20">
      <c r="R134" s="1"/>
      <c r="T134"/>
    </row>
    <row r="135" spans="18:20">
      <c r="R135" s="1"/>
      <c r="T135"/>
    </row>
    <row r="136" spans="18:20">
      <c r="R136" s="1"/>
      <c r="T136"/>
    </row>
    <row r="137" spans="18:20">
      <c r="R137" s="1"/>
      <c r="T137"/>
    </row>
    <row r="138" spans="18:20">
      <c r="T138"/>
    </row>
    <row r="139" spans="18:20">
      <c r="T139"/>
    </row>
    <row r="140" spans="18:20">
      <c r="T140"/>
    </row>
    <row r="141" spans="18:20">
      <c r="T141"/>
    </row>
    <row r="142" spans="18:20">
      <c r="T142"/>
    </row>
    <row r="143" spans="18:20">
      <c r="T143"/>
    </row>
    <row r="144" spans="18:20">
      <c r="T144"/>
    </row>
    <row r="145" spans="18:20">
      <c r="T145"/>
    </row>
    <row r="146" spans="18:20">
      <c r="T146"/>
    </row>
    <row r="147" spans="18:20">
      <c r="T147"/>
    </row>
    <row r="148" spans="18:20">
      <c r="T148"/>
    </row>
    <row r="149" spans="18:20">
      <c r="T149"/>
    </row>
    <row r="150" spans="18:20">
      <c r="R150" s="1"/>
      <c r="T150"/>
    </row>
    <row r="151" spans="18:20">
      <c r="R151" s="1"/>
      <c r="T151"/>
    </row>
    <row r="152" spans="18:20">
      <c r="T152"/>
    </row>
    <row r="153" spans="18:20">
      <c r="T153"/>
    </row>
    <row r="154" spans="18:20">
      <c r="T154"/>
    </row>
    <row r="155" spans="18:20">
      <c r="T155"/>
    </row>
    <row r="156" spans="18:20">
      <c r="T156"/>
    </row>
    <row r="157" spans="18:20">
      <c r="T157"/>
    </row>
    <row r="158" spans="18:20">
      <c r="T158"/>
    </row>
    <row r="159" spans="18:20">
      <c r="T159"/>
    </row>
    <row r="160" spans="18:20">
      <c r="T160"/>
    </row>
    <row r="164" spans="18:20">
      <c r="R164" s="1"/>
    </row>
    <row r="165" spans="18:20">
      <c r="R165" s="1"/>
    </row>
    <row r="171" spans="18:20">
      <c r="S171" s="2"/>
    </row>
    <row r="172" spans="18:20">
      <c r="S172" s="2"/>
      <c r="T172"/>
    </row>
    <row r="173" spans="18:20">
      <c r="S173" s="2"/>
      <c r="T173"/>
    </row>
    <row r="174" spans="18:20">
      <c r="S174" s="2"/>
      <c r="T174"/>
    </row>
    <row r="175" spans="18:20">
      <c r="S175" s="2"/>
      <c r="T175"/>
    </row>
    <row r="176" spans="18:20">
      <c r="S176" s="2"/>
      <c r="T176"/>
    </row>
    <row r="177" spans="18:20">
      <c r="S177" s="2"/>
      <c r="T177"/>
    </row>
    <row r="178" spans="18:20">
      <c r="R178" s="1"/>
      <c r="S178" s="2"/>
      <c r="T178"/>
    </row>
    <row r="179" spans="18:20">
      <c r="R179" s="1"/>
      <c r="S179" s="2"/>
      <c r="T179"/>
    </row>
    <row r="180" spans="18:20">
      <c r="R180" s="1"/>
      <c r="S180" s="2"/>
      <c r="T180"/>
    </row>
    <row r="181" spans="18:20">
      <c r="R181" s="1"/>
      <c r="S181" s="2"/>
      <c r="T181"/>
    </row>
    <row r="182" spans="18:20">
      <c r="R182" s="1"/>
      <c r="S182" s="2"/>
      <c r="T182"/>
    </row>
    <row r="183" spans="18:20">
      <c r="R183" s="1"/>
      <c r="S183" s="2"/>
      <c r="T183"/>
    </row>
    <row r="184" spans="18:20">
      <c r="R184" s="1"/>
      <c r="S184" s="2"/>
      <c r="T184"/>
    </row>
    <row r="185" spans="18:20">
      <c r="R185" s="1"/>
      <c r="S185" s="2"/>
      <c r="T185"/>
    </row>
    <row r="186" spans="18:20">
      <c r="R186" s="1"/>
      <c r="S186" s="2"/>
      <c r="T186"/>
    </row>
    <row r="187" spans="18:20">
      <c r="R187" s="1"/>
      <c r="S187" s="2"/>
      <c r="T187"/>
    </row>
    <row r="188" spans="18:20">
      <c r="R188" s="1"/>
      <c r="S188" s="2"/>
      <c r="T188"/>
    </row>
    <row r="189" spans="18:20">
      <c r="R189" s="1"/>
      <c r="S189" s="2"/>
      <c r="T189"/>
    </row>
    <row r="190" spans="18:20">
      <c r="R190" s="1"/>
      <c r="S190" s="2"/>
      <c r="T190"/>
    </row>
    <row r="191" spans="18:20">
      <c r="R191" s="1"/>
      <c r="S191" s="2"/>
      <c r="T191"/>
    </row>
    <row r="192" spans="18:20">
      <c r="R192" s="1"/>
      <c r="S192" s="2"/>
      <c r="T192"/>
    </row>
    <row r="193" spans="10:20">
      <c r="S193" s="2"/>
      <c r="T193"/>
    </row>
    <row r="194" spans="10:20">
      <c r="S194" s="2"/>
      <c r="T194"/>
    </row>
    <row r="195" spans="10:20">
      <c r="S195" s="2"/>
      <c r="T195"/>
    </row>
    <row r="196" spans="10:20">
      <c r="S196" s="2"/>
      <c r="T196"/>
    </row>
    <row r="197" spans="10:20">
      <c r="J197" s="33"/>
      <c r="S197" s="2"/>
      <c r="T197"/>
    </row>
    <row r="198" spans="10:20">
      <c r="J198" s="33"/>
      <c r="S198" s="2"/>
      <c r="T198"/>
    </row>
    <row r="199" spans="10:20">
      <c r="J199" s="33"/>
      <c r="S199" s="2"/>
      <c r="T199"/>
    </row>
    <row r="200" spans="10:20">
      <c r="S200" s="2"/>
      <c r="T200"/>
    </row>
    <row r="201" spans="10:20">
      <c r="S201" s="2"/>
      <c r="T201"/>
    </row>
    <row r="202" spans="10:20">
      <c r="S202" s="2"/>
      <c r="T202"/>
    </row>
    <row r="203" spans="10:20">
      <c r="T203"/>
    </row>
    <row r="209" spans="20:20">
      <c r="T209"/>
    </row>
    <row r="210" spans="20:20">
      <c r="T210"/>
    </row>
    <row r="211" spans="20:20">
      <c r="T211"/>
    </row>
    <row r="212" spans="20:20">
      <c r="T212"/>
    </row>
    <row r="213" spans="20:20">
      <c r="T213"/>
    </row>
    <row r="214" spans="20:20">
      <c r="T214"/>
    </row>
  </sheetData>
  <conditionalFormatting sqref="D3 D34:D39 D6:D9">
    <cfRule type="cellIs" dxfId="8" priority="3" operator="lessThan">
      <formula>0</formula>
    </cfRule>
  </conditionalFormatting>
  <conditionalFormatting sqref="D4:D5 D12:D31">
    <cfRule type="cellIs" dxfId="7" priority="2" operator="greaterThan">
      <formula>0</formula>
    </cfRule>
  </conditionalFormatting>
  <conditionalFormatting sqref="D37">
    <cfRule type="cellIs" dxfId="6" priority="1" operator="lessThan">
      <formula>0</formula>
    </cfRule>
  </conditionalFormatting>
  <dataValidations count="1">
    <dataValidation type="list" allowBlank="1" showInputMessage="1" showErrorMessage="1" sqref="R138:R179 Q3:Q114">
      <formula1>$T$2:$T$31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8"/>
  <dimension ref="A1:T214"/>
  <sheetViews>
    <sheetView zoomScale="75" zoomScaleNormal="75" workbookViewId="0">
      <selection activeCell="R8" sqref="R8"/>
    </sheetView>
  </sheetViews>
  <sheetFormatPr defaultRowHeight="15"/>
  <cols>
    <col min="1" max="1" width="18.7109375" customWidth="1"/>
    <col min="2" max="4" width="12.7109375" style="3" customWidth="1"/>
    <col min="6" max="6" width="14.85546875" customWidth="1"/>
    <col min="7" max="7" width="6.7109375" customWidth="1"/>
    <col min="8" max="8" width="17.5703125" bestFit="1" customWidth="1"/>
    <col min="9" max="9" width="12.7109375" customWidth="1"/>
    <col min="11" max="13" width="8.85546875" customWidth="1"/>
    <col min="14" max="14" width="10.5703125" style="34" bestFit="1" customWidth="1"/>
    <col min="15" max="15" width="25.7109375" customWidth="1"/>
    <col min="16" max="16" width="9" bestFit="1" customWidth="1"/>
    <col min="17" max="17" width="12.7109375" bestFit="1" customWidth="1"/>
    <col min="18" max="18" width="30.7109375" customWidth="1"/>
    <col min="20" max="20" width="13.28515625" style="2" bestFit="1" customWidth="1"/>
  </cols>
  <sheetData>
    <row r="1" spans="1:20" ht="21">
      <c r="A1" s="142" t="s">
        <v>265</v>
      </c>
      <c r="B1" s="40"/>
      <c r="C1" s="40"/>
      <c r="D1" s="40"/>
      <c r="F1" s="146" t="s">
        <v>35</v>
      </c>
      <c r="G1" s="36"/>
      <c r="H1" s="36"/>
      <c r="I1" s="36"/>
      <c r="N1" s="143" t="s">
        <v>33</v>
      </c>
      <c r="O1" s="36"/>
      <c r="P1" s="36"/>
      <c r="Q1" s="36"/>
      <c r="R1" s="36"/>
      <c r="T1" s="145" t="s">
        <v>34</v>
      </c>
    </row>
    <row r="2" spans="1:20" ht="15.75">
      <c r="A2" s="135" t="s">
        <v>20</v>
      </c>
      <c r="B2" s="41" t="s">
        <v>29</v>
      </c>
      <c r="C2" s="41" t="s">
        <v>30</v>
      </c>
      <c r="D2" s="41" t="s">
        <v>31</v>
      </c>
      <c r="F2" t="s">
        <v>278</v>
      </c>
      <c r="G2" s="95" t="e">
        <f>+ROUND(I2/$I$16,2)</f>
        <v>#DIV/0!</v>
      </c>
      <c r="H2" s="31" t="e">
        <f>+CONCATENATE("(",G2*100,"%)  ",F2)</f>
        <v>#DIV/0!</v>
      </c>
      <c r="I2" s="23">
        <f>+C39</f>
        <v>0</v>
      </c>
      <c r="N2" s="34" t="s">
        <v>0</v>
      </c>
      <c r="O2" t="s">
        <v>1</v>
      </c>
      <c r="P2" t="s">
        <v>2</v>
      </c>
      <c r="Q2" s="1" t="s">
        <v>3</v>
      </c>
      <c r="R2" s="1" t="s">
        <v>73</v>
      </c>
      <c r="T2" s="126" t="str">
        <f>+Summary!$A$6</f>
        <v>Gross Salary</v>
      </c>
    </row>
    <row r="3" spans="1:20">
      <c r="A3" s="126" t="str">
        <f>+Summary!$A$6</f>
        <v>Gross Salary</v>
      </c>
      <c r="B3" s="23">
        <f>+VLOOKUP(A3,Summary!$A$2:$N$44,12,FALSE)</f>
        <v>0</v>
      </c>
      <c r="C3" s="23">
        <f t="shared" ref="C3:C8" si="0">+SUMIF($Q:$Q,$A3,$P:$P)</f>
        <v>0</v>
      </c>
      <c r="D3" s="25">
        <f t="shared" ref="D3:D8" si="1">+C3-B3</f>
        <v>0</v>
      </c>
      <c r="F3" t="s">
        <v>15</v>
      </c>
      <c r="G3" s="95" t="e">
        <f t="shared" ref="G3:G15" si="2">+ROUND(I3/$I$16,2)</f>
        <v>#DIV/0!</v>
      </c>
      <c r="H3" s="31" t="e">
        <f t="shared" ref="H3:H15" si="3">+CONCATENATE("(",G3*100,"%)  ",F3)</f>
        <v>#DIV/0!</v>
      </c>
      <c r="I3" s="23">
        <f>+C25</f>
        <v>0</v>
      </c>
      <c r="N3" s="35"/>
      <c r="O3" s="1"/>
      <c r="P3" s="32">
        <v>500</v>
      </c>
      <c r="Q3" s="1" t="s">
        <v>17</v>
      </c>
      <c r="R3" s="1"/>
      <c r="T3" s="126" t="str">
        <f>+Summary!$A$7</f>
        <v>Insurance</v>
      </c>
    </row>
    <row r="4" spans="1:20">
      <c r="A4" s="126" t="str">
        <f>+Summary!$A$7</f>
        <v>Insurance</v>
      </c>
      <c r="B4" s="23">
        <f>+VLOOKUP(A4,Summary!$A$2:$N$44,12,FALSE)</f>
        <v>0</v>
      </c>
      <c r="C4" s="23">
        <f t="shared" si="0"/>
        <v>0</v>
      </c>
      <c r="D4" s="25">
        <f t="shared" si="1"/>
        <v>0</v>
      </c>
      <c r="F4" t="s">
        <v>12</v>
      </c>
      <c r="G4" s="95" t="e">
        <f t="shared" si="2"/>
        <v>#DIV/0!</v>
      </c>
      <c r="H4" s="31" t="e">
        <f t="shared" si="3"/>
        <v>#DIV/0!</v>
      </c>
      <c r="I4" s="23">
        <f>+C20</f>
        <v>0</v>
      </c>
      <c r="N4" s="35"/>
      <c r="O4" s="1"/>
      <c r="P4" s="32">
        <v>250</v>
      </c>
      <c r="Q4" s="1" t="s">
        <v>17</v>
      </c>
      <c r="R4" s="1"/>
      <c r="T4" s="126" t="str">
        <f>+Summary!$A$8</f>
        <v>Taxes</v>
      </c>
    </row>
    <row r="5" spans="1:20">
      <c r="A5" s="126" t="str">
        <f>+Summary!$A$8</f>
        <v>Taxes</v>
      </c>
      <c r="B5" s="23">
        <f>+VLOOKUP(A5,Summary!$A$2:$N$44,12,FALSE)</f>
        <v>0</v>
      </c>
      <c r="C5" s="23">
        <f t="shared" si="0"/>
        <v>0</v>
      </c>
      <c r="D5" s="25">
        <f t="shared" si="1"/>
        <v>0</v>
      </c>
      <c r="F5" t="s">
        <v>23</v>
      </c>
      <c r="G5" s="95" t="e">
        <f t="shared" si="2"/>
        <v>#DIV/0!</v>
      </c>
      <c r="H5" s="31" t="e">
        <f t="shared" si="3"/>
        <v>#DIV/0!</v>
      </c>
      <c r="I5" s="23">
        <f>+C22</f>
        <v>0</v>
      </c>
      <c r="N5" s="35"/>
      <c r="O5" s="1"/>
      <c r="P5" s="32"/>
      <c r="Q5" s="1" t="s">
        <v>17</v>
      </c>
      <c r="R5" s="1"/>
      <c r="T5" s="126" t="str">
        <f>+Summary!$A$9</f>
        <v>Divd/Int/CG</v>
      </c>
    </row>
    <row r="6" spans="1:20">
      <c r="A6" s="126" t="str">
        <f>+Summary!$A$9</f>
        <v>Divd/Int/CG</v>
      </c>
      <c r="B6" s="23">
        <f>+VLOOKUP(A6,Summary!$A$2:$N$44,12,FALSE)</f>
        <v>0</v>
      </c>
      <c r="C6" s="23">
        <f t="shared" si="0"/>
        <v>0</v>
      </c>
      <c r="D6" s="25">
        <f t="shared" si="1"/>
        <v>0</v>
      </c>
      <c r="F6" t="s">
        <v>24</v>
      </c>
      <c r="G6" s="95" t="e">
        <f t="shared" si="2"/>
        <v>#DIV/0!</v>
      </c>
      <c r="H6" s="31" t="e">
        <f t="shared" si="3"/>
        <v>#DIV/0!</v>
      </c>
      <c r="I6" s="23">
        <f>+C23</f>
        <v>0</v>
      </c>
      <c r="N6" s="35"/>
      <c r="O6" s="1"/>
      <c r="P6" s="32"/>
      <c r="Q6" s="1" t="s">
        <v>17</v>
      </c>
      <c r="R6" s="1"/>
      <c r="T6" s="126" t="str">
        <f>+Summary!$A$10</f>
        <v>Reimbursement</v>
      </c>
    </row>
    <row r="7" spans="1:20">
      <c r="A7" s="126" t="str">
        <f>+Summary!$A$10</f>
        <v>Reimbursement</v>
      </c>
      <c r="B7" s="23">
        <f>+VLOOKUP(A7,Summary!$A$2:$N$44,12,FALSE)</f>
        <v>0</v>
      </c>
      <c r="C7" s="23">
        <f t="shared" si="0"/>
        <v>0</v>
      </c>
      <c r="D7" s="25">
        <f t="shared" si="1"/>
        <v>0</v>
      </c>
      <c r="F7" t="s">
        <v>13</v>
      </c>
      <c r="G7" s="95" t="e">
        <f t="shared" si="2"/>
        <v>#DIV/0!</v>
      </c>
      <c r="H7" s="31" t="e">
        <f t="shared" si="3"/>
        <v>#DIV/0!</v>
      </c>
      <c r="I7" s="23">
        <f>+C21</f>
        <v>0</v>
      </c>
      <c r="N7" s="35"/>
      <c r="O7" s="1"/>
      <c r="P7" s="32"/>
      <c r="Q7" s="1" t="s">
        <v>17</v>
      </c>
      <c r="R7" s="1"/>
      <c r="T7" s="126" t="str">
        <f>+Summary!$A$11</f>
        <v>Open</v>
      </c>
    </row>
    <row r="8" spans="1:20">
      <c r="A8" s="126" t="str">
        <f>+Summary!$A$11</f>
        <v>Open</v>
      </c>
      <c r="B8" s="23">
        <f>+VLOOKUP(A8,Summary!$A$2:$N$44,12,FALSE)</f>
        <v>0</v>
      </c>
      <c r="C8" s="23">
        <f t="shared" si="0"/>
        <v>0</v>
      </c>
      <c r="D8" s="25">
        <f t="shared" si="1"/>
        <v>0</v>
      </c>
      <c r="F8" t="s">
        <v>7</v>
      </c>
      <c r="G8" s="95" t="e">
        <f t="shared" si="2"/>
        <v>#DIV/0!</v>
      </c>
      <c r="H8" s="31" t="e">
        <f t="shared" si="3"/>
        <v>#DIV/0!</v>
      </c>
      <c r="I8" s="23">
        <f>+C19</f>
        <v>0</v>
      </c>
      <c r="N8" s="35"/>
      <c r="O8" s="1"/>
      <c r="P8" s="32"/>
      <c r="Q8" s="1" t="s">
        <v>17</v>
      </c>
      <c r="R8" s="1"/>
      <c r="T8" s="126" t="str">
        <f>+Summary!$A$15</f>
        <v>Mortgage</v>
      </c>
    </row>
    <row r="9" spans="1:20" ht="15.75">
      <c r="A9" s="139" t="s">
        <v>38</v>
      </c>
      <c r="B9" s="26">
        <f>+SUM(B3:B8)</f>
        <v>0</v>
      </c>
      <c r="C9" s="26">
        <f>+SUM(C3:C8)</f>
        <v>0</v>
      </c>
      <c r="D9" s="26">
        <f>+SUM(D3:D8)</f>
        <v>0</v>
      </c>
      <c r="F9" t="s">
        <v>14</v>
      </c>
      <c r="G9" s="95" t="e">
        <f t="shared" si="2"/>
        <v>#DIV/0!</v>
      </c>
      <c r="H9" s="31" t="e">
        <f t="shared" si="3"/>
        <v>#DIV/0!</v>
      </c>
      <c r="I9" s="23">
        <f>+C24</f>
        <v>0</v>
      </c>
      <c r="N9" s="35"/>
      <c r="O9" s="1"/>
      <c r="P9" s="32"/>
      <c r="Q9" s="1" t="s">
        <v>17</v>
      </c>
      <c r="R9" s="1"/>
      <c r="T9" s="126" t="str">
        <f>+Summary!$A$16</f>
        <v>Property Taxes</v>
      </c>
    </row>
    <row r="10" spans="1:20">
      <c r="D10" s="25"/>
      <c r="F10" t="s">
        <v>10</v>
      </c>
      <c r="G10" s="95" t="e">
        <f t="shared" si="2"/>
        <v>#DIV/0!</v>
      </c>
      <c r="H10" s="31" t="e">
        <f t="shared" si="3"/>
        <v>#DIV/0!</v>
      </c>
      <c r="I10" s="23">
        <f>+C15</f>
        <v>0</v>
      </c>
      <c r="N10" s="35"/>
      <c r="O10" s="1"/>
      <c r="P10" s="32"/>
      <c r="Q10" s="1" t="s">
        <v>17</v>
      </c>
      <c r="R10" s="1"/>
      <c r="T10" s="126" t="str">
        <f>+Summary!$A$17</f>
        <v>Utilities</v>
      </c>
    </row>
    <row r="11" spans="1:20" ht="15.75">
      <c r="A11" s="135" t="s">
        <v>25</v>
      </c>
      <c r="D11" s="25"/>
      <c r="F11" t="s">
        <v>4</v>
      </c>
      <c r="G11" s="95" t="e">
        <f t="shared" si="2"/>
        <v>#DIV/0!</v>
      </c>
      <c r="H11" s="31" t="e">
        <f t="shared" si="3"/>
        <v>#DIV/0!</v>
      </c>
      <c r="I11" s="23">
        <f>+C18</f>
        <v>0</v>
      </c>
      <c r="N11" s="35"/>
      <c r="O11" s="1"/>
      <c r="P11" s="32"/>
      <c r="Q11" s="1" t="s">
        <v>17</v>
      </c>
      <c r="R11" s="1"/>
      <c r="T11" s="126" t="str">
        <f>+Summary!$A$18</f>
        <v>Slush</v>
      </c>
    </row>
    <row r="12" spans="1:20">
      <c r="A12" s="126" t="str">
        <f>+Summary!$A$15</f>
        <v>Mortgage</v>
      </c>
      <c r="B12" s="23">
        <f>+VLOOKUP(A12,Summary!$A$2:$N$44,12,FALSE)</f>
        <v>0</v>
      </c>
      <c r="C12" s="23">
        <f t="shared" ref="C12:C30" si="4">+SUMIF($Q:$Q,$A12,$P:$P)</f>
        <v>0</v>
      </c>
      <c r="D12" s="25">
        <f>+C12-B12</f>
        <v>0</v>
      </c>
      <c r="F12" t="s">
        <v>11</v>
      </c>
      <c r="G12" s="95" t="e">
        <f t="shared" si="2"/>
        <v>#DIV/0!</v>
      </c>
      <c r="H12" s="31" t="e">
        <f t="shared" si="3"/>
        <v>#DIV/0!</v>
      </c>
      <c r="I12" s="23">
        <f>+C17</f>
        <v>0</v>
      </c>
      <c r="N12" s="35"/>
      <c r="O12" s="1"/>
      <c r="P12" s="32"/>
      <c r="Q12" s="1" t="s">
        <v>17</v>
      </c>
      <c r="R12" s="1"/>
      <c r="T12" s="126" t="str">
        <f>+Summary!$A$19</f>
        <v>Kids</v>
      </c>
    </row>
    <row r="13" spans="1:20">
      <c r="A13" s="126" t="str">
        <f>+Summary!$A$16</f>
        <v>Property Taxes</v>
      </c>
      <c r="B13" s="23">
        <f>+VLOOKUP(A13,Summary!$A$2:$N$44,12,FALSE)</f>
        <v>0</v>
      </c>
      <c r="C13" s="23">
        <f t="shared" si="4"/>
        <v>0</v>
      </c>
      <c r="D13" s="25">
        <f t="shared" ref="D13:D31" si="5">+C13-B13</f>
        <v>0</v>
      </c>
      <c r="F13" t="s">
        <v>6</v>
      </c>
      <c r="G13" s="95" t="e">
        <f t="shared" si="2"/>
        <v>#DIV/0!</v>
      </c>
      <c r="H13" s="31" t="e">
        <f t="shared" si="3"/>
        <v>#DIV/0!</v>
      </c>
      <c r="I13" s="23">
        <f>+C16</f>
        <v>0</v>
      </c>
      <c r="N13" s="35"/>
      <c r="O13" s="1"/>
      <c r="P13" s="32"/>
      <c r="Q13" s="1" t="s">
        <v>17</v>
      </c>
      <c r="R13" s="1"/>
      <c r="T13" s="126" t="str">
        <f>+Summary!$A$20</f>
        <v>Auto/Fuel</v>
      </c>
    </row>
    <row r="14" spans="1:20">
      <c r="A14" s="126" t="str">
        <f>+Summary!$A$17</f>
        <v>Utilities</v>
      </c>
      <c r="B14" s="23">
        <f>+VLOOKUP(A14,Summary!$A$2:$N$44,12,FALSE)</f>
        <v>0</v>
      </c>
      <c r="C14" s="23">
        <f t="shared" si="4"/>
        <v>0</v>
      </c>
      <c r="D14" s="25">
        <f t="shared" si="5"/>
        <v>0</v>
      </c>
      <c r="F14" t="s">
        <v>5</v>
      </c>
      <c r="G14" s="95" t="e">
        <f t="shared" si="2"/>
        <v>#DIV/0!</v>
      </c>
      <c r="H14" s="31" t="e">
        <f t="shared" si="3"/>
        <v>#DIV/0!</v>
      </c>
      <c r="I14" s="23">
        <f>+C14</f>
        <v>0</v>
      </c>
      <c r="N14" s="35"/>
      <c r="O14" s="1"/>
      <c r="P14" s="32"/>
      <c r="Q14" s="1" t="s">
        <v>17</v>
      </c>
      <c r="R14" s="1"/>
      <c r="T14" s="126" t="str">
        <f>+Summary!$A$21</f>
        <v>Groceries</v>
      </c>
    </row>
    <row r="15" spans="1:20">
      <c r="A15" s="126" t="str">
        <f>+Summary!$A$18</f>
        <v>Slush</v>
      </c>
      <c r="B15" s="23">
        <f>+VLOOKUP(A15,Summary!$A$2:$N$44,12,FALSE)</f>
        <v>0</v>
      </c>
      <c r="C15" s="23">
        <f t="shared" si="4"/>
        <v>0</v>
      </c>
      <c r="D15" s="25">
        <f t="shared" si="5"/>
        <v>0</v>
      </c>
      <c r="F15" t="s">
        <v>9</v>
      </c>
      <c r="G15" s="95" t="e">
        <f t="shared" si="2"/>
        <v>#DIV/0!</v>
      </c>
      <c r="H15" s="31" t="e">
        <f t="shared" si="3"/>
        <v>#DIV/0!</v>
      </c>
      <c r="I15" s="23">
        <f>+C12+C13</f>
        <v>0</v>
      </c>
      <c r="N15" s="35"/>
      <c r="O15" s="1"/>
      <c r="P15" s="32"/>
      <c r="Q15" s="1" t="s">
        <v>17</v>
      </c>
      <c r="R15" s="1"/>
      <c r="T15" s="126" t="str">
        <f>+Summary!$A$22</f>
        <v>Travel</v>
      </c>
    </row>
    <row r="16" spans="1:20">
      <c r="A16" s="126" t="str">
        <f>+Summary!$A$19</f>
        <v>Kids</v>
      </c>
      <c r="B16" s="23">
        <f>+VLOOKUP(A16,Summary!$A$2:$N$44,12,FALSE)</f>
        <v>0</v>
      </c>
      <c r="C16" s="23">
        <f t="shared" si="4"/>
        <v>0</v>
      </c>
      <c r="D16" s="25">
        <f t="shared" si="5"/>
        <v>0</v>
      </c>
      <c r="I16" s="26">
        <f>+SUM(I2:I15)</f>
        <v>0</v>
      </c>
      <c r="N16" s="35"/>
      <c r="O16" s="1"/>
      <c r="P16" s="32"/>
      <c r="Q16" s="1" t="s">
        <v>17</v>
      </c>
      <c r="R16" s="1"/>
      <c r="T16" s="126" t="str">
        <f>+Summary!$A$23</f>
        <v>Dining</v>
      </c>
    </row>
    <row r="17" spans="1:20">
      <c r="A17" s="126" t="str">
        <f>+Summary!$A$20</f>
        <v>Auto/Fuel</v>
      </c>
      <c r="B17" s="23">
        <f>+VLOOKUP(A17,Summary!$A$2:$N$44,12,FALSE)</f>
        <v>0</v>
      </c>
      <c r="C17" s="23">
        <f t="shared" si="4"/>
        <v>0</v>
      </c>
      <c r="D17" s="25">
        <f t="shared" si="5"/>
        <v>0</v>
      </c>
      <c r="N17" s="35"/>
      <c r="O17" s="1"/>
      <c r="P17" s="32"/>
      <c r="Q17" s="1" t="s">
        <v>17</v>
      </c>
      <c r="R17" s="1"/>
      <c r="T17" s="126" t="str">
        <f>+Summary!$A$24</f>
        <v>Home Goods</v>
      </c>
    </row>
    <row r="18" spans="1:20">
      <c r="A18" s="126" t="str">
        <f>+Summary!$A$21</f>
        <v>Groceries</v>
      </c>
      <c r="B18" s="23">
        <f>+VLOOKUP(A18,Summary!$A$2:$N$44,12,FALSE)</f>
        <v>0</v>
      </c>
      <c r="C18" s="23">
        <f t="shared" si="4"/>
        <v>0</v>
      </c>
      <c r="D18" s="25">
        <f t="shared" si="5"/>
        <v>0</v>
      </c>
      <c r="N18" s="35"/>
      <c r="O18" s="1"/>
      <c r="P18" s="32"/>
      <c r="Q18" s="1" t="s">
        <v>17</v>
      </c>
      <c r="R18" s="1"/>
      <c r="T18" s="126" t="str">
        <f>+Summary!$A$25</f>
        <v>Miscellaneous</v>
      </c>
    </row>
    <row r="19" spans="1:20">
      <c r="A19" s="126" t="str">
        <f>+Summary!$A$22</f>
        <v>Travel</v>
      </c>
      <c r="B19" s="23">
        <f>+VLOOKUP(A19,Summary!$A$2:$N$44,12,FALSE)</f>
        <v>0</v>
      </c>
      <c r="C19" s="23">
        <f t="shared" si="4"/>
        <v>0</v>
      </c>
      <c r="D19" s="25">
        <f t="shared" si="5"/>
        <v>0</v>
      </c>
      <c r="N19" s="35"/>
      <c r="O19" s="1"/>
      <c r="P19" s="32"/>
      <c r="Q19" s="1" t="s">
        <v>17</v>
      </c>
      <c r="R19" s="1"/>
      <c r="T19" s="126" t="str">
        <f>+Summary!$A$26</f>
        <v>Personal Items</v>
      </c>
    </row>
    <row r="20" spans="1:20">
      <c r="A20" s="126" t="str">
        <f>+Summary!$A$23</f>
        <v>Dining</v>
      </c>
      <c r="B20" s="23">
        <f>+VLOOKUP(A20,Summary!$A$2:$N$44,12,FALSE)</f>
        <v>0</v>
      </c>
      <c r="C20" s="23">
        <f t="shared" si="4"/>
        <v>0</v>
      </c>
      <c r="D20" s="25">
        <f t="shared" si="5"/>
        <v>0</v>
      </c>
      <c r="N20" s="35"/>
      <c r="O20" s="1"/>
      <c r="P20" s="32"/>
      <c r="Q20" s="1" t="s">
        <v>17</v>
      </c>
      <c r="R20" s="1"/>
      <c r="T20" s="126" t="str">
        <f>+Summary!$A$27</f>
        <v>Pets</v>
      </c>
    </row>
    <row r="21" spans="1:20">
      <c r="A21" s="126" t="str">
        <f>+Summary!$A$24</f>
        <v>Home Goods</v>
      </c>
      <c r="B21" s="23">
        <f>+VLOOKUP(A21,Summary!$A$2:$N$44,12,FALSE)</f>
        <v>0</v>
      </c>
      <c r="C21" s="23">
        <f t="shared" si="4"/>
        <v>0</v>
      </c>
      <c r="D21" s="25">
        <f t="shared" si="5"/>
        <v>0</v>
      </c>
      <c r="N21" s="35"/>
      <c r="O21" s="1"/>
      <c r="P21" s="32"/>
      <c r="Q21" s="1" t="s">
        <v>17</v>
      </c>
      <c r="R21" s="1"/>
      <c r="T21" s="126" t="str">
        <f>+Summary!$A$28</f>
        <v>Entertainment</v>
      </c>
    </row>
    <row r="22" spans="1:20">
      <c r="A22" s="126" t="str">
        <f>+Summary!$A$25</f>
        <v>Miscellaneous</v>
      </c>
      <c r="B22" s="23">
        <f>+VLOOKUP(A22,Summary!$A$2:$N$44,12,FALSE)</f>
        <v>0</v>
      </c>
      <c r="C22" s="23">
        <f t="shared" si="4"/>
        <v>0</v>
      </c>
      <c r="D22" s="25">
        <f t="shared" si="5"/>
        <v>0</v>
      </c>
      <c r="N22" s="35"/>
      <c r="O22" s="1"/>
      <c r="P22" s="32"/>
      <c r="Q22" s="1" t="s">
        <v>17</v>
      </c>
      <c r="R22" s="1"/>
      <c r="T22" s="126" t="str">
        <f>+Summary!$A$29</f>
        <v>Christmas</v>
      </c>
    </row>
    <row r="23" spans="1:20">
      <c r="A23" s="126" t="str">
        <f>+Summary!$A$26</f>
        <v>Personal Items</v>
      </c>
      <c r="B23" s="23">
        <f>+VLOOKUP(A23,Summary!$A$2:$N$44,12,FALSE)</f>
        <v>0</v>
      </c>
      <c r="C23" s="23">
        <f t="shared" si="4"/>
        <v>0</v>
      </c>
      <c r="D23" s="25">
        <f t="shared" si="5"/>
        <v>0</v>
      </c>
      <c r="N23" s="35"/>
      <c r="O23" s="1"/>
      <c r="P23" s="32"/>
      <c r="Q23" s="1" t="s">
        <v>17</v>
      </c>
      <c r="R23" s="1"/>
      <c r="T23" s="126" t="str">
        <f>+Summary!$A$30</f>
        <v>x</v>
      </c>
    </row>
    <row r="24" spans="1:20">
      <c r="A24" s="126" t="str">
        <f>+Summary!$A$27</f>
        <v>Pets</v>
      </c>
      <c r="B24" s="23">
        <f>+VLOOKUP(A24,Summary!$A$2:$N$44,12,FALSE)</f>
        <v>0</v>
      </c>
      <c r="C24" s="23">
        <f t="shared" si="4"/>
        <v>0</v>
      </c>
      <c r="D24" s="25">
        <f t="shared" si="5"/>
        <v>0</v>
      </c>
      <c r="N24" s="35"/>
      <c r="O24" s="1"/>
      <c r="P24" s="32"/>
      <c r="Q24" s="1" t="s">
        <v>17</v>
      </c>
      <c r="R24" s="1"/>
      <c r="T24" s="126" t="str">
        <f>+Summary!$A$31</f>
        <v>x</v>
      </c>
    </row>
    <row r="25" spans="1:20">
      <c r="A25" s="126" t="str">
        <f>+Summary!$A$28</f>
        <v>Entertainment</v>
      </c>
      <c r="B25" s="23">
        <f>+VLOOKUP(A25,Summary!$A$2:$N$44,12,FALSE)</f>
        <v>0</v>
      </c>
      <c r="C25" s="23">
        <f t="shared" si="4"/>
        <v>0</v>
      </c>
      <c r="D25" s="25">
        <f t="shared" si="5"/>
        <v>0</v>
      </c>
      <c r="N25" s="35"/>
      <c r="O25" s="1"/>
      <c r="P25" s="32"/>
      <c r="Q25" s="1" t="s">
        <v>17</v>
      </c>
      <c r="R25" s="1"/>
      <c r="T25" s="126" t="str">
        <f>+Summary!$A$32</f>
        <v>x</v>
      </c>
    </row>
    <row r="26" spans="1:20">
      <c r="A26" s="126" t="str">
        <f>+Summary!$A$29</f>
        <v>Christmas</v>
      </c>
      <c r="B26" s="23">
        <f>+VLOOKUP(A26,Summary!$A$2:$N$44,12,FALSE)</f>
        <v>0</v>
      </c>
      <c r="C26" s="23">
        <f t="shared" si="4"/>
        <v>0</v>
      </c>
      <c r="D26" s="25">
        <f t="shared" si="5"/>
        <v>0</v>
      </c>
      <c r="N26" s="35"/>
      <c r="O26" s="1"/>
      <c r="P26" s="32"/>
      <c r="Q26" s="1" t="s">
        <v>17</v>
      </c>
      <c r="R26" s="1"/>
      <c r="T26" s="126" t="str">
        <f>+Summary!$A$33</f>
        <v>x</v>
      </c>
    </row>
    <row r="27" spans="1:20">
      <c r="A27" s="126" t="str">
        <f>+Summary!$A$30</f>
        <v>x</v>
      </c>
      <c r="B27" s="23">
        <f>+VLOOKUP(A27,Summary!$A$2:$N$44,12,FALSE)</f>
        <v>0</v>
      </c>
      <c r="C27" s="23">
        <f t="shared" si="4"/>
        <v>750</v>
      </c>
      <c r="D27" s="25">
        <f t="shared" si="5"/>
        <v>750</v>
      </c>
      <c r="N27" s="35"/>
      <c r="O27" s="1"/>
      <c r="P27" s="32"/>
      <c r="Q27" s="1" t="s">
        <v>17</v>
      </c>
      <c r="R27" s="1"/>
      <c r="T27" s="126" t="str">
        <f>+Summary!$A$37</f>
        <v>Health Savings</v>
      </c>
    </row>
    <row r="28" spans="1:20">
      <c r="A28" s="126" t="str">
        <f>+Summary!$A$31</f>
        <v>x</v>
      </c>
      <c r="B28" s="23">
        <f>+VLOOKUP(A28,Summary!$A$2:$N$44,12,FALSE)</f>
        <v>0</v>
      </c>
      <c r="C28" s="23">
        <f t="shared" si="4"/>
        <v>750</v>
      </c>
      <c r="D28" s="25">
        <f t="shared" si="5"/>
        <v>750</v>
      </c>
      <c r="N28" s="35"/>
      <c r="O28" s="1"/>
      <c r="P28" s="32"/>
      <c r="Q28" s="1" t="s">
        <v>17</v>
      </c>
      <c r="R28" s="1"/>
      <c r="T28" s="126" t="str">
        <f>+Summary!$A$38</f>
        <v>401(k)</v>
      </c>
    </row>
    <row r="29" spans="1:20">
      <c r="A29" s="126" t="str">
        <f>+Summary!$A$32</f>
        <v>x</v>
      </c>
      <c r="B29" s="23">
        <f>+VLOOKUP(A29,Summary!$A$2:$N$44,12,FALSE)</f>
        <v>0</v>
      </c>
      <c r="C29" s="23">
        <f t="shared" si="4"/>
        <v>750</v>
      </c>
      <c r="D29" s="25">
        <f t="shared" si="5"/>
        <v>750</v>
      </c>
      <c r="N29" s="35"/>
      <c r="O29" s="1"/>
      <c r="P29" s="32"/>
      <c r="Q29" s="1" t="s">
        <v>17</v>
      </c>
      <c r="R29" s="1"/>
      <c r="T29" s="126" t="str">
        <f>+Summary!$A$39</f>
        <v>IRA</v>
      </c>
    </row>
    <row r="30" spans="1:20">
      <c r="A30" s="126" t="str">
        <f>+Summary!$A$33</f>
        <v>x</v>
      </c>
      <c r="B30" s="23">
        <f>+VLOOKUP(A30,Summary!$A$2:$N$44,12,FALSE)</f>
        <v>0</v>
      </c>
      <c r="C30" s="23">
        <f t="shared" si="4"/>
        <v>750</v>
      </c>
      <c r="D30" s="25">
        <f t="shared" si="5"/>
        <v>750</v>
      </c>
      <c r="N30" s="35"/>
      <c r="O30" s="1"/>
      <c r="P30" s="32"/>
      <c r="Q30" s="1" t="s">
        <v>17</v>
      </c>
      <c r="R30" s="1"/>
      <c r="T30" s="126" t="str">
        <f>+Summary!$A$40</f>
        <v>Taxable</v>
      </c>
    </row>
    <row r="31" spans="1:20" ht="15.75">
      <c r="A31" s="139" t="s">
        <v>39</v>
      </c>
      <c r="B31" s="26">
        <f>+SUM(B12:B30)</f>
        <v>0</v>
      </c>
      <c r="C31" s="26">
        <f>+SUM(C12:C30)</f>
        <v>3000</v>
      </c>
      <c r="D31" s="26">
        <f t="shared" si="5"/>
        <v>3000</v>
      </c>
      <c r="N31" s="35"/>
      <c r="O31" s="1"/>
      <c r="P31" s="32"/>
      <c r="Q31" s="1" t="s">
        <v>17</v>
      </c>
      <c r="R31" s="1"/>
      <c r="T31" s="126" t="str">
        <f>+Summary!$A$41</f>
        <v>Cash</v>
      </c>
    </row>
    <row r="32" spans="1:20">
      <c r="D32" s="25"/>
      <c r="N32" s="35"/>
      <c r="O32" s="1"/>
      <c r="P32" s="32"/>
      <c r="Q32" s="1" t="s">
        <v>17</v>
      </c>
      <c r="R32" s="1"/>
    </row>
    <row r="33" spans="1:20" ht="15.75">
      <c r="A33" s="135" t="s">
        <v>273</v>
      </c>
      <c r="D33" s="25"/>
      <c r="N33" s="35"/>
      <c r="O33" s="1"/>
      <c r="P33" s="32"/>
      <c r="Q33" s="1" t="s">
        <v>17</v>
      </c>
      <c r="R33" s="1"/>
    </row>
    <row r="34" spans="1:20">
      <c r="A34" s="126" t="str">
        <f>+Summary!$A$37</f>
        <v>Health Savings</v>
      </c>
      <c r="B34" s="23">
        <f>+VLOOKUP(A34,Summary!$A$2:$N$44,12,FALSE)</f>
        <v>0</v>
      </c>
      <c r="C34" s="23">
        <f>+SUMIF($Q:$Q,$A34,$P:$P)</f>
        <v>0</v>
      </c>
      <c r="D34" s="25">
        <f>+C34-B34</f>
        <v>0</v>
      </c>
      <c r="N34" s="35"/>
      <c r="O34" s="1"/>
      <c r="P34" s="32"/>
      <c r="Q34" s="1" t="s">
        <v>17</v>
      </c>
      <c r="R34" s="1"/>
    </row>
    <row r="35" spans="1:20">
      <c r="A35" s="126" t="str">
        <f>+Summary!$A$38</f>
        <v>401(k)</v>
      </c>
      <c r="B35" s="23">
        <f>+VLOOKUP(A35,Summary!$A$2:$N$44,12,FALSE)</f>
        <v>0</v>
      </c>
      <c r="C35" s="23">
        <f>+SUMIF($Q:$Q,$A35,$P:$P)</f>
        <v>0</v>
      </c>
      <c r="D35" s="25">
        <f t="shared" ref="D35:D38" si="6">+C35-B35</f>
        <v>0</v>
      </c>
      <c r="N35" s="35"/>
      <c r="O35" s="1"/>
      <c r="P35" s="32"/>
      <c r="Q35" s="1" t="s">
        <v>17</v>
      </c>
      <c r="R35" s="1"/>
    </row>
    <row r="36" spans="1:20">
      <c r="A36" s="126" t="str">
        <f>+Summary!$A$39</f>
        <v>IRA</v>
      </c>
      <c r="B36" s="23">
        <f>+VLOOKUP(A36,Summary!$A$2:$N$44,12,FALSE)</f>
        <v>0</v>
      </c>
      <c r="C36" s="23">
        <f>+SUMIF($Q:$Q,$A36,$P:$P)</f>
        <v>0</v>
      </c>
      <c r="D36" s="25">
        <f t="shared" si="6"/>
        <v>0</v>
      </c>
      <c r="N36" s="35"/>
      <c r="O36" s="1"/>
      <c r="P36" s="32"/>
      <c r="Q36" s="1" t="s">
        <v>17</v>
      </c>
      <c r="R36" s="1"/>
    </row>
    <row r="37" spans="1:20">
      <c r="A37" s="126" t="str">
        <f>+Summary!$A$40</f>
        <v>Taxable</v>
      </c>
      <c r="B37" s="23">
        <f>+VLOOKUP(A37,Summary!$A$2:$N$44,12,FALSE)</f>
        <v>0</v>
      </c>
      <c r="C37" s="23">
        <f>+SUMIF($Q:$Q,$A37,$P:$P)</f>
        <v>0</v>
      </c>
      <c r="D37" s="25">
        <f t="shared" si="6"/>
        <v>0</v>
      </c>
      <c r="N37" s="35"/>
      <c r="O37" s="1"/>
      <c r="P37" s="32"/>
      <c r="Q37" s="1" t="s">
        <v>17</v>
      </c>
      <c r="R37" s="1"/>
      <c r="T37"/>
    </row>
    <row r="38" spans="1:20">
      <c r="A38" s="126" t="str">
        <f>+Summary!$A$41</f>
        <v>Cash</v>
      </c>
      <c r="B38" s="23">
        <f>+VLOOKUP(A38,Summary!$A$2:$N$44,12,FALSE)</f>
        <v>0</v>
      </c>
      <c r="C38" s="23">
        <f>+SUMIF($Q:$Q,$A38,$P:$P)</f>
        <v>0</v>
      </c>
      <c r="D38" s="25">
        <f t="shared" si="6"/>
        <v>0</v>
      </c>
      <c r="N38" s="35"/>
      <c r="O38" s="1"/>
      <c r="P38" s="32"/>
      <c r="Q38" s="1" t="s">
        <v>17</v>
      </c>
      <c r="R38" s="1"/>
      <c r="T38"/>
    </row>
    <row r="39" spans="1:20" ht="15.75">
      <c r="A39" s="139" t="s">
        <v>274</v>
      </c>
      <c r="B39" s="26">
        <f>+SUM(B34:B38)</f>
        <v>0</v>
      </c>
      <c r="C39" s="26">
        <f>+SUM(C34:C38)</f>
        <v>0</v>
      </c>
      <c r="D39" s="26">
        <f>+C39-B39</f>
        <v>0</v>
      </c>
      <c r="N39" s="35"/>
      <c r="O39" s="1"/>
      <c r="P39" s="32"/>
      <c r="Q39" s="1" t="s">
        <v>17</v>
      </c>
      <c r="R39" s="1"/>
      <c r="T39"/>
    </row>
    <row r="40" spans="1:20">
      <c r="B40" s="25"/>
      <c r="C40" s="25"/>
      <c r="N40" s="35"/>
      <c r="O40" s="1"/>
      <c r="P40" s="32"/>
      <c r="Q40" s="1" t="s">
        <v>17</v>
      </c>
      <c r="R40" s="1"/>
      <c r="T40"/>
    </row>
    <row r="41" spans="1:20" ht="15.75">
      <c r="A41" s="135" t="s">
        <v>211</v>
      </c>
      <c r="B41" s="127">
        <f>+VLOOKUP(A41,Summary!$A$2:$N$44,12,FALSE)</f>
        <v>0</v>
      </c>
      <c r="C41" s="26">
        <f>+C9-C31-C39</f>
        <v>-3000</v>
      </c>
      <c r="D41" s="4"/>
      <c r="N41" s="35"/>
      <c r="O41" s="1"/>
      <c r="P41" s="32"/>
      <c r="Q41" s="1" t="s">
        <v>17</v>
      </c>
      <c r="R41" s="1"/>
      <c r="T41"/>
    </row>
    <row r="42" spans="1:20">
      <c r="N42" s="35"/>
      <c r="O42" s="1"/>
      <c r="P42" s="32"/>
      <c r="Q42" s="1" t="s">
        <v>17</v>
      </c>
      <c r="R42" s="1"/>
      <c r="T42"/>
    </row>
    <row r="43" spans="1:20">
      <c r="N43" s="35"/>
      <c r="O43" s="1"/>
      <c r="P43" s="32"/>
      <c r="Q43" s="1" t="s">
        <v>17</v>
      </c>
      <c r="R43" s="1"/>
      <c r="T43"/>
    </row>
    <row r="44" spans="1:20">
      <c r="N44" s="35"/>
      <c r="O44" s="1"/>
      <c r="P44" s="32"/>
      <c r="Q44" s="1" t="s">
        <v>17</v>
      </c>
      <c r="R44" s="1"/>
      <c r="T44" s="33"/>
    </row>
    <row r="45" spans="1:20">
      <c r="N45" s="35"/>
      <c r="O45" s="1"/>
      <c r="P45" s="32"/>
      <c r="Q45" s="1" t="s">
        <v>17</v>
      </c>
      <c r="R45" s="1"/>
      <c r="T45"/>
    </row>
    <row r="46" spans="1:20">
      <c r="C46" s="23"/>
      <c r="N46" s="35"/>
      <c r="O46" s="1"/>
      <c r="P46" s="32"/>
      <c r="Q46" s="1" t="s">
        <v>17</v>
      </c>
      <c r="R46" s="1"/>
      <c r="T46"/>
    </row>
    <row r="47" spans="1:20">
      <c r="N47" s="35"/>
      <c r="O47" s="1"/>
      <c r="P47" s="32"/>
      <c r="Q47" s="1" t="s">
        <v>17</v>
      </c>
      <c r="R47" s="1"/>
      <c r="T47"/>
    </row>
    <row r="48" spans="1:20">
      <c r="N48" s="35"/>
      <c r="O48" s="1"/>
      <c r="P48" s="32"/>
      <c r="Q48" s="1" t="s">
        <v>17</v>
      </c>
      <c r="R48" s="1"/>
      <c r="T48"/>
    </row>
    <row r="49" spans="3:20">
      <c r="C49" s="92"/>
      <c r="N49" s="35"/>
      <c r="O49" s="1"/>
      <c r="P49" s="32"/>
      <c r="Q49" s="1" t="s">
        <v>17</v>
      </c>
      <c r="R49" s="1"/>
      <c r="T49"/>
    </row>
    <row r="50" spans="3:20">
      <c r="N50" s="35"/>
      <c r="O50" s="1"/>
      <c r="P50" s="32"/>
      <c r="Q50" s="1" t="s">
        <v>17</v>
      </c>
      <c r="R50" s="1"/>
      <c r="T50"/>
    </row>
    <row r="51" spans="3:20">
      <c r="N51" s="35"/>
      <c r="O51" s="1"/>
      <c r="P51" s="32"/>
      <c r="Q51" s="1" t="s">
        <v>17</v>
      </c>
      <c r="R51" s="1"/>
      <c r="T51"/>
    </row>
    <row r="52" spans="3:20">
      <c r="N52" s="35"/>
      <c r="O52" s="1"/>
      <c r="P52" s="32"/>
      <c r="Q52" s="1" t="s">
        <v>17</v>
      </c>
      <c r="R52" s="1"/>
      <c r="T52"/>
    </row>
    <row r="53" spans="3:20">
      <c r="N53" s="35"/>
      <c r="O53" s="1"/>
      <c r="P53" s="32"/>
      <c r="Q53" s="1" t="s">
        <v>17</v>
      </c>
      <c r="R53" s="1"/>
      <c r="T53"/>
    </row>
    <row r="54" spans="3:20">
      <c r="N54" s="35"/>
      <c r="O54" s="1"/>
      <c r="P54" s="32"/>
      <c r="Q54" s="1" t="s">
        <v>17</v>
      </c>
      <c r="R54" s="1"/>
      <c r="T54"/>
    </row>
    <row r="55" spans="3:20">
      <c r="N55" s="35"/>
      <c r="O55" s="1"/>
      <c r="P55" s="32"/>
      <c r="Q55" s="1" t="s">
        <v>17</v>
      </c>
      <c r="R55" s="1"/>
      <c r="T55"/>
    </row>
    <row r="56" spans="3:20">
      <c r="N56" s="35"/>
      <c r="O56" s="1"/>
      <c r="P56" s="32"/>
      <c r="Q56" s="1" t="s">
        <v>17</v>
      </c>
      <c r="R56" s="1"/>
      <c r="T56"/>
    </row>
    <row r="57" spans="3:20">
      <c r="N57" s="35"/>
      <c r="O57" s="1"/>
      <c r="P57" s="32"/>
      <c r="Q57" s="1" t="s">
        <v>17</v>
      </c>
      <c r="R57" s="1"/>
      <c r="T57"/>
    </row>
    <row r="58" spans="3:20">
      <c r="N58" s="35"/>
      <c r="O58" s="1"/>
      <c r="P58" s="32"/>
      <c r="Q58" s="1" t="s">
        <v>17</v>
      </c>
      <c r="R58" s="1"/>
      <c r="T58"/>
    </row>
    <row r="59" spans="3:20">
      <c r="N59" s="35"/>
      <c r="O59" s="1"/>
      <c r="P59" s="32"/>
      <c r="Q59" s="1" t="s">
        <v>17</v>
      </c>
      <c r="R59" s="1"/>
      <c r="T59"/>
    </row>
    <row r="60" spans="3:20">
      <c r="N60" s="35"/>
      <c r="O60" s="1"/>
      <c r="P60" s="32"/>
      <c r="Q60" s="1" t="s">
        <v>17</v>
      </c>
      <c r="R60" s="1"/>
      <c r="T60"/>
    </row>
    <row r="61" spans="3:20">
      <c r="N61" s="35"/>
      <c r="O61" s="1"/>
      <c r="P61" s="32"/>
      <c r="Q61" s="1" t="s">
        <v>17</v>
      </c>
      <c r="R61" s="1"/>
      <c r="T61"/>
    </row>
    <row r="62" spans="3:20">
      <c r="N62" s="35"/>
      <c r="O62" s="1"/>
      <c r="P62" s="32"/>
      <c r="Q62" s="1" t="s">
        <v>17</v>
      </c>
      <c r="R62" s="1"/>
      <c r="T62"/>
    </row>
    <row r="63" spans="3:20">
      <c r="N63" s="35"/>
      <c r="O63" s="1"/>
      <c r="P63" s="32"/>
      <c r="Q63" s="1" t="s">
        <v>17</v>
      </c>
      <c r="R63" s="1"/>
      <c r="T63"/>
    </row>
    <row r="64" spans="3:20">
      <c r="N64" s="35"/>
      <c r="O64" s="1"/>
      <c r="P64" s="32"/>
      <c r="Q64" s="1" t="s">
        <v>17</v>
      </c>
      <c r="R64" s="1"/>
      <c r="T64"/>
    </row>
    <row r="65" spans="14:20">
      <c r="N65" s="35"/>
      <c r="O65" s="1"/>
      <c r="P65" s="32"/>
      <c r="Q65" s="1" t="s">
        <v>17</v>
      </c>
      <c r="R65" s="1"/>
      <c r="T65"/>
    </row>
    <row r="66" spans="14:20">
      <c r="N66" s="35"/>
      <c r="O66" s="1"/>
      <c r="P66" s="32"/>
      <c r="Q66" s="1" t="s">
        <v>17</v>
      </c>
      <c r="R66" s="1"/>
      <c r="T66"/>
    </row>
    <row r="67" spans="14:20">
      <c r="N67" s="35"/>
      <c r="O67" s="1"/>
      <c r="P67" s="32"/>
      <c r="Q67" s="1" t="s">
        <v>17</v>
      </c>
      <c r="R67" s="1"/>
      <c r="T67"/>
    </row>
    <row r="68" spans="14:20">
      <c r="N68" s="35"/>
      <c r="O68" s="1"/>
      <c r="P68" s="32"/>
      <c r="Q68" s="1" t="s">
        <v>17</v>
      </c>
      <c r="R68" s="1"/>
      <c r="T68"/>
    </row>
    <row r="69" spans="14:20">
      <c r="N69" s="35"/>
      <c r="O69" s="1"/>
      <c r="P69" s="32"/>
      <c r="Q69" s="1" t="s">
        <v>17</v>
      </c>
      <c r="R69" s="1"/>
      <c r="T69"/>
    </row>
    <row r="70" spans="14:20">
      <c r="N70" s="35"/>
      <c r="O70" s="1"/>
      <c r="P70" s="32"/>
      <c r="Q70" s="1" t="s">
        <v>17</v>
      </c>
      <c r="R70" s="1"/>
      <c r="T70"/>
    </row>
    <row r="71" spans="14:20">
      <c r="N71" s="35"/>
      <c r="O71" s="1"/>
      <c r="P71" s="32"/>
      <c r="Q71" s="1" t="s">
        <v>17</v>
      </c>
      <c r="R71" s="1"/>
      <c r="T71"/>
    </row>
    <row r="72" spans="14:20">
      <c r="N72" s="35"/>
      <c r="O72" s="1"/>
      <c r="P72" s="32"/>
      <c r="Q72" s="1" t="s">
        <v>17</v>
      </c>
      <c r="R72" s="1"/>
      <c r="T72"/>
    </row>
    <row r="73" spans="14:20">
      <c r="N73" s="35"/>
      <c r="O73" s="1"/>
      <c r="P73" s="32"/>
      <c r="Q73" s="1" t="s">
        <v>17</v>
      </c>
      <c r="R73" s="1"/>
      <c r="T73"/>
    </row>
    <row r="74" spans="14:20">
      <c r="N74" s="35"/>
      <c r="O74" s="1"/>
      <c r="P74" s="32"/>
      <c r="Q74" s="1" t="s">
        <v>17</v>
      </c>
      <c r="R74" s="1"/>
      <c r="T74"/>
    </row>
    <row r="75" spans="14:20">
      <c r="N75" s="35"/>
      <c r="O75" s="1"/>
      <c r="P75" s="32"/>
      <c r="Q75" s="1" t="s">
        <v>17</v>
      </c>
      <c r="R75" s="1"/>
      <c r="T75"/>
    </row>
    <row r="76" spans="14:20">
      <c r="N76" s="35"/>
      <c r="O76" s="1"/>
      <c r="P76" s="32"/>
      <c r="Q76" s="1" t="s">
        <v>17</v>
      </c>
      <c r="R76" s="1"/>
      <c r="T76"/>
    </row>
    <row r="77" spans="14:20">
      <c r="N77" s="35"/>
      <c r="O77" s="1"/>
      <c r="P77" s="32"/>
      <c r="Q77" s="1" t="s">
        <v>17</v>
      </c>
      <c r="R77" s="1"/>
      <c r="T77"/>
    </row>
    <row r="78" spans="14:20">
      <c r="N78" s="35"/>
      <c r="O78" s="1"/>
      <c r="P78" s="32"/>
      <c r="Q78" s="1" t="s">
        <v>17</v>
      </c>
      <c r="R78" s="1"/>
      <c r="T78"/>
    </row>
    <row r="79" spans="14:20">
      <c r="N79" s="35"/>
      <c r="O79" s="1"/>
      <c r="P79" s="32"/>
      <c r="Q79" s="1" t="s">
        <v>17</v>
      </c>
      <c r="R79" s="1"/>
      <c r="T79"/>
    </row>
    <row r="80" spans="14:20">
      <c r="N80" s="35"/>
      <c r="O80" s="1"/>
      <c r="P80" s="32"/>
      <c r="Q80" s="1" t="s">
        <v>17</v>
      </c>
      <c r="R80" s="1"/>
      <c r="T80"/>
    </row>
    <row r="81" spans="14:20">
      <c r="N81" s="35"/>
      <c r="O81" s="1"/>
      <c r="P81" s="32"/>
      <c r="Q81" s="1" t="s">
        <v>17</v>
      </c>
      <c r="R81" s="1"/>
      <c r="T81"/>
    </row>
    <row r="82" spans="14:20">
      <c r="N82" s="35"/>
      <c r="O82" s="1"/>
      <c r="P82" s="32"/>
      <c r="Q82" s="1" t="s">
        <v>17</v>
      </c>
      <c r="R82" s="1"/>
      <c r="T82"/>
    </row>
    <row r="83" spans="14:20">
      <c r="N83" s="35"/>
      <c r="O83" s="1"/>
      <c r="P83" s="32"/>
      <c r="Q83" s="1" t="s">
        <v>17</v>
      </c>
      <c r="R83" s="1"/>
      <c r="T83"/>
    </row>
    <row r="84" spans="14:20">
      <c r="N84" s="35"/>
      <c r="O84" s="1"/>
      <c r="P84" s="32"/>
      <c r="Q84" s="1" t="s">
        <v>17</v>
      </c>
      <c r="R84" s="1"/>
      <c r="T84"/>
    </row>
    <row r="85" spans="14:20">
      <c r="N85" s="35"/>
      <c r="O85" s="1"/>
      <c r="P85" s="32"/>
      <c r="Q85" s="1" t="s">
        <v>17</v>
      </c>
      <c r="R85" s="1"/>
      <c r="T85"/>
    </row>
    <row r="86" spans="14:20">
      <c r="N86" s="35"/>
      <c r="O86" s="1"/>
      <c r="P86" s="32"/>
      <c r="Q86" s="1" t="s">
        <v>17</v>
      </c>
      <c r="R86" s="1"/>
      <c r="T86"/>
    </row>
    <row r="87" spans="14:20">
      <c r="N87" s="35"/>
      <c r="O87" s="1"/>
      <c r="P87" s="32"/>
      <c r="Q87" s="1" t="s">
        <v>17</v>
      </c>
      <c r="R87" s="1"/>
      <c r="T87"/>
    </row>
    <row r="88" spans="14:20">
      <c r="N88" s="35"/>
      <c r="O88" s="1"/>
      <c r="P88" s="32"/>
      <c r="Q88" s="1" t="s">
        <v>17</v>
      </c>
      <c r="R88" s="1"/>
      <c r="T88"/>
    </row>
    <row r="89" spans="14:20">
      <c r="N89" s="35"/>
      <c r="O89" s="1"/>
      <c r="P89" s="32"/>
      <c r="Q89" s="1" t="s">
        <v>17</v>
      </c>
      <c r="R89" s="1"/>
      <c r="T89"/>
    </row>
    <row r="90" spans="14:20">
      <c r="N90" s="35"/>
      <c r="O90" s="1"/>
      <c r="P90" s="32"/>
      <c r="Q90" s="1" t="s">
        <v>17</v>
      </c>
      <c r="R90" s="1"/>
      <c r="T90"/>
    </row>
    <row r="91" spans="14:20">
      <c r="N91" s="35"/>
      <c r="O91" s="1"/>
      <c r="P91" s="32"/>
      <c r="Q91" s="1" t="s">
        <v>17</v>
      </c>
      <c r="R91" s="1"/>
      <c r="T91"/>
    </row>
    <row r="92" spans="14:20">
      <c r="N92" s="35"/>
      <c r="O92" s="1"/>
      <c r="P92" s="32"/>
      <c r="Q92" s="1" t="s">
        <v>17</v>
      </c>
      <c r="R92" s="1"/>
      <c r="T92"/>
    </row>
    <row r="93" spans="14:20">
      <c r="N93" s="35"/>
      <c r="O93" s="1"/>
      <c r="P93" s="32"/>
      <c r="Q93" s="1" t="s">
        <v>17</v>
      </c>
      <c r="R93" s="1"/>
      <c r="T93"/>
    </row>
    <row r="94" spans="14:20">
      <c r="N94" s="35"/>
      <c r="O94" s="1"/>
      <c r="P94" s="32"/>
      <c r="Q94" s="1" t="s">
        <v>17</v>
      </c>
      <c r="R94" s="1"/>
      <c r="T94"/>
    </row>
    <row r="95" spans="14:20">
      <c r="N95" s="35"/>
      <c r="O95" s="1"/>
      <c r="P95" s="32"/>
      <c r="Q95" s="1" t="s">
        <v>17</v>
      </c>
      <c r="R95" s="1"/>
      <c r="T95"/>
    </row>
    <row r="96" spans="14:20">
      <c r="N96" s="35"/>
      <c r="O96" s="1"/>
      <c r="P96" s="32"/>
      <c r="Q96" s="1" t="s">
        <v>17</v>
      </c>
      <c r="R96" s="1"/>
      <c r="T96"/>
    </row>
    <row r="97" spans="14:20">
      <c r="N97" s="35"/>
      <c r="O97" s="1"/>
      <c r="P97" s="32"/>
      <c r="Q97" s="1" t="s">
        <v>17</v>
      </c>
      <c r="R97" s="1"/>
      <c r="T97"/>
    </row>
    <row r="98" spans="14:20">
      <c r="N98" s="35"/>
      <c r="O98" s="1"/>
      <c r="P98" s="32"/>
      <c r="Q98" s="1" t="s">
        <v>17</v>
      </c>
      <c r="R98" s="1"/>
      <c r="T98"/>
    </row>
    <row r="99" spans="14:20">
      <c r="N99" s="35"/>
      <c r="O99" s="1"/>
      <c r="P99" s="32"/>
      <c r="Q99" s="1" t="s">
        <v>17</v>
      </c>
      <c r="R99" s="1"/>
      <c r="T99"/>
    </row>
    <row r="100" spans="14:20">
      <c r="N100" s="35"/>
      <c r="O100" s="1"/>
      <c r="P100" s="32"/>
      <c r="Q100" s="1" t="s">
        <v>17</v>
      </c>
      <c r="R100" s="1"/>
      <c r="T100"/>
    </row>
    <row r="101" spans="14:20">
      <c r="N101" s="35"/>
      <c r="O101" s="1"/>
      <c r="P101" s="32"/>
      <c r="Q101" s="1" t="s">
        <v>17</v>
      </c>
      <c r="R101" s="1"/>
      <c r="T101"/>
    </row>
    <row r="102" spans="14:20">
      <c r="N102" s="35"/>
      <c r="O102" s="1"/>
      <c r="P102" s="32"/>
      <c r="Q102" s="1" t="s">
        <v>17</v>
      </c>
      <c r="R102" s="1"/>
      <c r="T102"/>
    </row>
    <row r="103" spans="14:20">
      <c r="N103" s="35"/>
      <c r="O103" s="1"/>
      <c r="P103" s="32"/>
      <c r="Q103" s="1" t="s">
        <v>17</v>
      </c>
      <c r="R103" s="1"/>
      <c r="T103"/>
    </row>
    <row r="104" spans="14:20">
      <c r="N104" s="35"/>
      <c r="O104" s="1"/>
      <c r="P104" s="32"/>
      <c r="Q104" s="1" t="s">
        <v>17</v>
      </c>
      <c r="R104" s="1"/>
      <c r="T104"/>
    </row>
    <row r="105" spans="14:20">
      <c r="N105" s="35"/>
      <c r="O105" s="1"/>
      <c r="P105" s="32"/>
      <c r="Q105" s="1" t="s">
        <v>17</v>
      </c>
      <c r="R105" s="1"/>
      <c r="T105"/>
    </row>
    <row r="106" spans="14:20">
      <c r="N106" s="35"/>
      <c r="O106" s="1"/>
      <c r="P106" s="32"/>
      <c r="Q106" s="1" t="s">
        <v>17</v>
      </c>
      <c r="R106" s="1"/>
      <c r="T106"/>
    </row>
    <row r="107" spans="14:20">
      <c r="N107" s="35"/>
      <c r="O107" s="1"/>
      <c r="P107" s="32"/>
      <c r="Q107" s="1" t="s">
        <v>17</v>
      </c>
      <c r="R107" s="1"/>
      <c r="T107"/>
    </row>
    <row r="108" spans="14:20">
      <c r="N108" s="35"/>
      <c r="O108" s="1"/>
      <c r="P108" s="32"/>
      <c r="Q108" s="1" t="s">
        <v>17</v>
      </c>
      <c r="R108" s="1"/>
      <c r="T108"/>
    </row>
    <row r="109" spans="14:20">
      <c r="N109" s="35"/>
      <c r="O109" s="1"/>
      <c r="P109" s="32"/>
      <c r="Q109" s="1" t="s">
        <v>17</v>
      </c>
      <c r="R109" s="1"/>
      <c r="T109"/>
    </row>
    <row r="110" spans="14:20">
      <c r="N110" s="35"/>
      <c r="O110" s="1"/>
      <c r="P110" s="32"/>
      <c r="Q110" s="1" t="s">
        <v>17</v>
      </c>
      <c r="R110" s="1"/>
      <c r="T110"/>
    </row>
    <row r="111" spans="14:20">
      <c r="N111" s="35"/>
      <c r="O111" s="1"/>
      <c r="P111" s="32"/>
      <c r="Q111" s="1" t="s">
        <v>17</v>
      </c>
      <c r="R111" s="1"/>
      <c r="T111"/>
    </row>
    <row r="112" spans="14:20">
      <c r="N112" s="35"/>
      <c r="O112" s="1"/>
      <c r="P112" s="32"/>
      <c r="Q112" s="1" t="s">
        <v>17</v>
      </c>
      <c r="R112" s="1"/>
      <c r="T112"/>
    </row>
    <row r="113" spans="14:20">
      <c r="N113" s="35"/>
      <c r="O113" s="1"/>
      <c r="P113" s="32"/>
      <c r="Q113" s="1" t="s">
        <v>17</v>
      </c>
      <c r="R113" s="1"/>
      <c r="T113"/>
    </row>
    <row r="114" spans="14:20">
      <c r="N114" s="35"/>
      <c r="O114" s="1"/>
      <c r="P114" s="32"/>
      <c r="Q114" s="1"/>
      <c r="R114" s="1"/>
      <c r="T114"/>
    </row>
    <row r="115" spans="14:20">
      <c r="N115" s="35"/>
      <c r="O115" s="1"/>
      <c r="P115" s="1"/>
      <c r="Q115" s="1"/>
      <c r="R115" s="1"/>
      <c r="T115"/>
    </row>
    <row r="116" spans="14:20">
      <c r="N116" s="35"/>
      <c r="O116" s="1"/>
      <c r="P116" s="1"/>
      <c r="Q116" s="1"/>
      <c r="R116" s="1"/>
      <c r="T116"/>
    </row>
    <row r="117" spans="14:20">
      <c r="N117" s="35"/>
      <c r="O117" s="1"/>
      <c r="P117" s="1"/>
      <c r="Q117" s="1"/>
      <c r="R117" s="1"/>
      <c r="T117"/>
    </row>
    <row r="118" spans="14:20">
      <c r="N118" s="35"/>
      <c r="O118" s="1"/>
      <c r="P118" s="1"/>
      <c r="Q118" s="1"/>
      <c r="R118" s="1"/>
      <c r="T118"/>
    </row>
    <row r="119" spans="14:20">
      <c r="N119" s="35"/>
      <c r="O119" s="1"/>
      <c r="P119" s="1"/>
      <c r="Q119" s="1"/>
      <c r="R119" s="1"/>
      <c r="T119"/>
    </row>
    <row r="120" spans="14:20">
      <c r="N120" s="35"/>
      <c r="O120" s="1"/>
      <c r="P120" s="1"/>
      <c r="Q120" s="1"/>
      <c r="R120" s="1"/>
      <c r="T120"/>
    </row>
    <row r="121" spans="14:20">
      <c r="N121" s="35"/>
      <c r="O121" s="1"/>
      <c r="P121" s="1"/>
      <c r="Q121" s="1"/>
      <c r="R121" s="1"/>
      <c r="T121"/>
    </row>
    <row r="122" spans="14:20">
      <c r="N122" s="35"/>
      <c r="O122" s="1"/>
      <c r="P122" s="1"/>
      <c r="Q122" s="1"/>
      <c r="R122" s="1"/>
      <c r="T122"/>
    </row>
    <row r="123" spans="14:20">
      <c r="N123" s="35"/>
      <c r="O123" s="1"/>
      <c r="P123" s="1"/>
      <c r="Q123" s="1"/>
      <c r="R123" s="1"/>
      <c r="T123"/>
    </row>
    <row r="124" spans="14:20">
      <c r="N124" s="35"/>
      <c r="O124" s="1"/>
      <c r="P124" s="1"/>
      <c r="Q124" s="1"/>
      <c r="R124" s="1"/>
      <c r="T124"/>
    </row>
    <row r="125" spans="14:20">
      <c r="N125" s="35"/>
      <c r="O125" s="1"/>
      <c r="P125" s="1"/>
      <c r="Q125" s="1"/>
      <c r="R125" s="1"/>
      <c r="T125"/>
    </row>
    <row r="126" spans="14:20">
      <c r="N126" s="35"/>
      <c r="O126" s="1"/>
      <c r="P126" s="1"/>
      <c r="Q126" s="1"/>
      <c r="R126" s="1"/>
      <c r="T126"/>
    </row>
    <row r="127" spans="14:20">
      <c r="N127" s="35"/>
      <c r="O127" s="1"/>
      <c r="P127" s="1"/>
      <c r="Q127" s="1"/>
      <c r="R127" s="1"/>
      <c r="T127"/>
    </row>
    <row r="128" spans="14:20">
      <c r="R128" s="1"/>
      <c r="T128"/>
    </row>
    <row r="129" spans="18:20">
      <c r="R129" s="1"/>
      <c r="T129"/>
    </row>
    <row r="130" spans="18:20">
      <c r="R130" s="1"/>
      <c r="T130"/>
    </row>
    <row r="131" spans="18:20">
      <c r="R131" s="1"/>
      <c r="T131"/>
    </row>
    <row r="132" spans="18:20">
      <c r="R132" s="1"/>
      <c r="T132"/>
    </row>
    <row r="133" spans="18:20">
      <c r="R133" s="1"/>
      <c r="T133"/>
    </row>
    <row r="134" spans="18:20">
      <c r="R134" s="1"/>
      <c r="T134"/>
    </row>
    <row r="135" spans="18:20">
      <c r="R135" s="1"/>
      <c r="T135"/>
    </row>
    <row r="136" spans="18:20">
      <c r="R136" s="1"/>
      <c r="T136"/>
    </row>
    <row r="137" spans="18:20">
      <c r="R137" s="1"/>
      <c r="T137"/>
    </row>
    <row r="138" spans="18:20">
      <c r="T138"/>
    </row>
    <row r="139" spans="18:20">
      <c r="T139"/>
    </row>
    <row r="140" spans="18:20">
      <c r="T140"/>
    </row>
    <row r="141" spans="18:20">
      <c r="T141"/>
    </row>
    <row r="142" spans="18:20">
      <c r="T142"/>
    </row>
    <row r="143" spans="18:20">
      <c r="T143"/>
    </row>
    <row r="144" spans="18:20">
      <c r="T144"/>
    </row>
    <row r="145" spans="18:20">
      <c r="T145"/>
    </row>
    <row r="146" spans="18:20">
      <c r="T146"/>
    </row>
    <row r="147" spans="18:20">
      <c r="T147"/>
    </row>
    <row r="148" spans="18:20">
      <c r="T148"/>
    </row>
    <row r="149" spans="18:20">
      <c r="T149"/>
    </row>
    <row r="150" spans="18:20">
      <c r="R150" s="1"/>
      <c r="T150"/>
    </row>
    <row r="151" spans="18:20">
      <c r="R151" s="1"/>
      <c r="T151"/>
    </row>
    <row r="152" spans="18:20">
      <c r="T152"/>
    </row>
    <row r="153" spans="18:20">
      <c r="T153"/>
    </row>
    <row r="154" spans="18:20">
      <c r="T154"/>
    </row>
    <row r="155" spans="18:20">
      <c r="T155"/>
    </row>
    <row r="156" spans="18:20">
      <c r="T156"/>
    </row>
    <row r="157" spans="18:20">
      <c r="T157"/>
    </row>
    <row r="158" spans="18:20">
      <c r="T158"/>
    </row>
    <row r="159" spans="18:20">
      <c r="T159"/>
    </row>
    <row r="160" spans="18:20">
      <c r="T160"/>
    </row>
    <row r="164" spans="18:20">
      <c r="R164" s="1"/>
    </row>
    <row r="165" spans="18:20">
      <c r="R165" s="1"/>
    </row>
    <row r="171" spans="18:20">
      <c r="S171" s="2"/>
    </row>
    <row r="172" spans="18:20">
      <c r="S172" s="2"/>
      <c r="T172"/>
    </row>
    <row r="173" spans="18:20">
      <c r="S173" s="2"/>
      <c r="T173"/>
    </row>
    <row r="174" spans="18:20">
      <c r="S174" s="2"/>
      <c r="T174"/>
    </row>
    <row r="175" spans="18:20">
      <c r="S175" s="2"/>
      <c r="T175"/>
    </row>
    <row r="176" spans="18:20">
      <c r="S176" s="2"/>
      <c r="T176"/>
    </row>
    <row r="177" spans="18:20">
      <c r="S177" s="2"/>
      <c r="T177"/>
    </row>
    <row r="178" spans="18:20">
      <c r="R178" s="1"/>
      <c r="S178" s="2"/>
      <c r="T178"/>
    </row>
    <row r="179" spans="18:20">
      <c r="R179" s="1"/>
      <c r="S179" s="2"/>
      <c r="T179"/>
    </row>
    <row r="180" spans="18:20">
      <c r="R180" s="1"/>
      <c r="S180" s="2"/>
      <c r="T180"/>
    </row>
    <row r="181" spans="18:20">
      <c r="R181" s="1"/>
      <c r="S181" s="2"/>
      <c r="T181"/>
    </row>
    <row r="182" spans="18:20">
      <c r="R182" s="1"/>
      <c r="S182" s="2"/>
      <c r="T182"/>
    </row>
    <row r="183" spans="18:20">
      <c r="R183" s="1"/>
      <c r="S183" s="2"/>
      <c r="T183"/>
    </row>
    <row r="184" spans="18:20">
      <c r="R184" s="1"/>
      <c r="S184" s="2"/>
      <c r="T184"/>
    </row>
    <row r="185" spans="18:20">
      <c r="R185" s="1"/>
      <c r="S185" s="2"/>
      <c r="T185"/>
    </row>
    <row r="186" spans="18:20">
      <c r="R186" s="1"/>
      <c r="S186" s="2"/>
      <c r="T186"/>
    </row>
    <row r="187" spans="18:20">
      <c r="R187" s="1"/>
      <c r="S187" s="2"/>
      <c r="T187"/>
    </row>
    <row r="188" spans="18:20">
      <c r="R188" s="1"/>
      <c r="S188" s="2"/>
      <c r="T188"/>
    </row>
    <row r="189" spans="18:20">
      <c r="R189" s="1"/>
      <c r="S189" s="2"/>
      <c r="T189"/>
    </row>
    <row r="190" spans="18:20">
      <c r="R190" s="1"/>
      <c r="S190" s="2"/>
      <c r="T190"/>
    </row>
    <row r="191" spans="18:20">
      <c r="R191" s="1"/>
      <c r="S191" s="2"/>
      <c r="T191"/>
    </row>
    <row r="192" spans="18:20">
      <c r="R192" s="1"/>
      <c r="S192" s="2"/>
      <c r="T192"/>
    </row>
    <row r="193" spans="10:20">
      <c r="S193" s="2"/>
      <c r="T193"/>
    </row>
    <row r="194" spans="10:20">
      <c r="S194" s="2"/>
      <c r="T194"/>
    </row>
    <row r="195" spans="10:20">
      <c r="S195" s="2"/>
      <c r="T195"/>
    </row>
    <row r="196" spans="10:20">
      <c r="S196" s="2"/>
      <c r="T196"/>
    </row>
    <row r="197" spans="10:20">
      <c r="J197" s="33"/>
      <c r="S197" s="2"/>
      <c r="T197"/>
    </row>
    <row r="198" spans="10:20">
      <c r="J198" s="33"/>
      <c r="S198" s="2"/>
      <c r="T198"/>
    </row>
    <row r="199" spans="10:20">
      <c r="J199" s="33"/>
      <c r="S199" s="2"/>
      <c r="T199"/>
    </row>
    <row r="200" spans="10:20">
      <c r="S200" s="2"/>
      <c r="T200"/>
    </row>
    <row r="201" spans="10:20">
      <c r="S201" s="2"/>
      <c r="T201"/>
    </row>
    <row r="202" spans="10:20">
      <c r="S202" s="2"/>
      <c r="T202"/>
    </row>
    <row r="203" spans="10:20">
      <c r="T203"/>
    </row>
    <row r="209" spans="20:20">
      <c r="T209"/>
    </row>
    <row r="210" spans="20:20">
      <c r="T210"/>
    </row>
    <row r="211" spans="20:20">
      <c r="T211"/>
    </row>
    <row r="212" spans="20:20">
      <c r="T212"/>
    </row>
    <row r="213" spans="20:20">
      <c r="T213"/>
    </row>
    <row r="214" spans="20:20">
      <c r="T214"/>
    </row>
  </sheetData>
  <conditionalFormatting sqref="D3 D34:D39 D6:D9">
    <cfRule type="cellIs" dxfId="5" priority="3" operator="lessThan">
      <formula>0</formula>
    </cfRule>
  </conditionalFormatting>
  <conditionalFormatting sqref="D4:D5 D12:D31">
    <cfRule type="cellIs" dxfId="4" priority="2" operator="greaterThan">
      <formula>0</formula>
    </cfRule>
  </conditionalFormatting>
  <conditionalFormatting sqref="D37">
    <cfRule type="cellIs" dxfId="3" priority="1" operator="lessThan">
      <formula>0</formula>
    </cfRule>
  </conditionalFormatting>
  <dataValidations count="1">
    <dataValidation type="list" allowBlank="1" showInputMessage="1" showErrorMessage="1" sqref="R138:R179 Q3:Q114">
      <formula1>$T$2:$T$31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9"/>
  <dimension ref="A1:T214"/>
  <sheetViews>
    <sheetView zoomScale="75" zoomScaleNormal="75" workbookViewId="0">
      <selection activeCell="R8" sqref="R8"/>
    </sheetView>
  </sheetViews>
  <sheetFormatPr defaultRowHeight="15"/>
  <cols>
    <col min="1" max="1" width="18.7109375" customWidth="1"/>
    <col min="2" max="4" width="12.7109375" style="3" customWidth="1"/>
    <col min="6" max="6" width="14.85546875" customWidth="1"/>
    <col min="7" max="7" width="8.42578125" customWidth="1"/>
    <col min="8" max="8" width="17.5703125" bestFit="1" customWidth="1"/>
    <col min="9" max="9" width="12.7109375" customWidth="1"/>
    <col min="11" max="13" width="8.85546875" customWidth="1"/>
    <col min="14" max="14" width="10.5703125" style="34" bestFit="1" customWidth="1"/>
    <col min="15" max="15" width="25.7109375" customWidth="1"/>
    <col min="16" max="16" width="9" bestFit="1" customWidth="1"/>
    <col min="17" max="17" width="12.7109375" bestFit="1" customWidth="1"/>
    <col min="18" max="18" width="30.7109375" customWidth="1"/>
    <col min="20" max="20" width="13.28515625" style="2" bestFit="1" customWidth="1"/>
  </cols>
  <sheetData>
    <row r="1" spans="1:20" ht="21">
      <c r="A1" s="142" t="s">
        <v>266</v>
      </c>
      <c r="B1" s="40"/>
      <c r="C1" s="40"/>
      <c r="D1" s="40"/>
      <c r="F1" s="146" t="s">
        <v>35</v>
      </c>
      <c r="G1" s="36"/>
      <c r="H1" s="36"/>
      <c r="I1" s="36"/>
      <c r="N1" s="143" t="s">
        <v>33</v>
      </c>
      <c r="O1" s="36"/>
      <c r="P1" s="36"/>
      <c r="Q1" s="36"/>
      <c r="R1" s="36"/>
      <c r="T1" s="145" t="s">
        <v>34</v>
      </c>
    </row>
    <row r="2" spans="1:20" ht="15.75">
      <c r="A2" s="135" t="s">
        <v>20</v>
      </c>
      <c r="B2" s="41" t="s">
        <v>29</v>
      </c>
      <c r="C2" s="41" t="s">
        <v>30</v>
      </c>
      <c r="D2" s="41" t="s">
        <v>31</v>
      </c>
      <c r="F2" t="s">
        <v>278</v>
      </c>
      <c r="G2" s="95" t="e">
        <f>+ROUND(I2/$I$16,2)</f>
        <v>#DIV/0!</v>
      </c>
      <c r="H2" s="31" t="e">
        <f>+CONCATENATE("(",G2*100,"%)  ",F2)</f>
        <v>#DIV/0!</v>
      </c>
      <c r="I2" s="23">
        <f>+C39</f>
        <v>0</v>
      </c>
      <c r="N2" s="34" t="s">
        <v>0</v>
      </c>
      <c r="O2" t="s">
        <v>1</v>
      </c>
      <c r="P2" t="s">
        <v>2</v>
      </c>
      <c r="Q2" s="1" t="s">
        <v>3</v>
      </c>
      <c r="R2" s="1" t="s">
        <v>73</v>
      </c>
      <c r="T2" s="126" t="str">
        <f>+Summary!$A$6</f>
        <v>Gross Salary</v>
      </c>
    </row>
    <row r="3" spans="1:20">
      <c r="A3" s="126" t="str">
        <f>+Summary!$A$6</f>
        <v>Gross Salary</v>
      </c>
      <c r="B3" s="23">
        <f>+VLOOKUP(A3,Summary!$A$2:$N$44,13,FALSE)</f>
        <v>0</v>
      </c>
      <c r="C3" s="23">
        <f t="shared" ref="C3:C8" si="0">+SUMIF($Q:$Q,$A3,$P:$P)</f>
        <v>0</v>
      </c>
      <c r="D3" s="25">
        <f t="shared" ref="D3:D8" si="1">+C3-B3</f>
        <v>0</v>
      </c>
      <c r="F3" t="s">
        <v>15</v>
      </c>
      <c r="G3" s="95" t="e">
        <f t="shared" ref="G3:G15" si="2">+ROUND(I3/$I$16,2)</f>
        <v>#DIV/0!</v>
      </c>
      <c r="H3" s="31" t="e">
        <f t="shared" ref="H3:H15" si="3">+CONCATENATE("(",G3*100,"%)  ",F3)</f>
        <v>#DIV/0!</v>
      </c>
      <c r="I3" s="23">
        <f>+C25</f>
        <v>0</v>
      </c>
      <c r="N3" s="35"/>
      <c r="O3" s="1"/>
      <c r="P3" s="32">
        <v>500</v>
      </c>
      <c r="Q3" s="1" t="s">
        <v>17</v>
      </c>
      <c r="R3" s="1"/>
      <c r="T3" s="126" t="str">
        <f>+Summary!$A$7</f>
        <v>Insurance</v>
      </c>
    </row>
    <row r="4" spans="1:20">
      <c r="A4" s="126" t="str">
        <f>+Summary!$A$7</f>
        <v>Insurance</v>
      </c>
      <c r="B4" s="23">
        <f>+VLOOKUP(A4,Summary!$A$2:$N$44,13,FALSE)</f>
        <v>0</v>
      </c>
      <c r="C4" s="23">
        <f t="shared" si="0"/>
        <v>0</v>
      </c>
      <c r="D4" s="25">
        <f t="shared" si="1"/>
        <v>0</v>
      </c>
      <c r="F4" t="s">
        <v>12</v>
      </c>
      <c r="G4" s="95" t="e">
        <f t="shared" si="2"/>
        <v>#DIV/0!</v>
      </c>
      <c r="H4" s="31" t="e">
        <f t="shared" si="3"/>
        <v>#DIV/0!</v>
      </c>
      <c r="I4" s="23">
        <f>+C20</f>
        <v>0</v>
      </c>
      <c r="N4" s="35"/>
      <c r="O4" s="1"/>
      <c r="P4" s="32">
        <v>250</v>
      </c>
      <c r="Q4" s="1" t="s">
        <v>17</v>
      </c>
      <c r="R4" s="1"/>
      <c r="T4" s="126" t="str">
        <f>+Summary!$A$8</f>
        <v>Taxes</v>
      </c>
    </row>
    <row r="5" spans="1:20">
      <c r="A5" s="126" t="str">
        <f>+Summary!$A$8</f>
        <v>Taxes</v>
      </c>
      <c r="B5" s="23">
        <f>+VLOOKUP(A5,Summary!$A$2:$N$44,13,FALSE)</f>
        <v>0</v>
      </c>
      <c r="C5" s="23">
        <f t="shared" si="0"/>
        <v>0</v>
      </c>
      <c r="D5" s="25">
        <f t="shared" si="1"/>
        <v>0</v>
      </c>
      <c r="F5" t="s">
        <v>23</v>
      </c>
      <c r="G5" s="95" t="e">
        <f t="shared" si="2"/>
        <v>#DIV/0!</v>
      </c>
      <c r="H5" s="31" t="e">
        <f t="shared" si="3"/>
        <v>#DIV/0!</v>
      </c>
      <c r="I5" s="23">
        <f>+C22</f>
        <v>0</v>
      </c>
      <c r="N5" s="35"/>
      <c r="O5" s="1"/>
      <c r="P5" s="32"/>
      <c r="Q5" s="1" t="s">
        <v>17</v>
      </c>
      <c r="R5" s="1"/>
      <c r="T5" s="126" t="str">
        <f>+Summary!$A$9</f>
        <v>Divd/Int/CG</v>
      </c>
    </row>
    <row r="6" spans="1:20">
      <c r="A6" s="126" t="str">
        <f>+Summary!$A$9</f>
        <v>Divd/Int/CG</v>
      </c>
      <c r="B6" s="23">
        <f>+VLOOKUP(A6,Summary!$A$2:$N$44,13,FALSE)</f>
        <v>0</v>
      </c>
      <c r="C6" s="23">
        <f t="shared" si="0"/>
        <v>0</v>
      </c>
      <c r="D6" s="25">
        <f t="shared" si="1"/>
        <v>0</v>
      </c>
      <c r="F6" t="s">
        <v>24</v>
      </c>
      <c r="G6" s="95" t="e">
        <f t="shared" si="2"/>
        <v>#DIV/0!</v>
      </c>
      <c r="H6" s="31" t="e">
        <f t="shared" si="3"/>
        <v>#DIV/0!</v>
      </c>
      <c r="I6" s="23">
        <f>+C23</f>
        <v>0</v>
      </c>
      <c r="N6" s="35"/>
      <c r="O6" s="1"/>
      <c r="P6" s="32"/>
      <c r="Q6" s="1" t="s">
        <v>17</v>
      </c>
      <c r="R6" s="1"/>
      <c r="T6" s="126" t="str">
        <f>+Summary!$A$10</f>
        <v>Reimbursement</v>
      </c>
    </row>
    <row r="7" spans="1:20">
      <c r="A7" s="126" t="str">
        <f>+Summary!$A$10</f>
        <v>Reimbursement</v>
      </c>
      <c r="B7" s="23">
        <f>+VLOOKUP(A7,Summary!$A$2:$N$44,13,FALSE)</f>
        <v>0</v>
      </c>
      <c r="C7" s="23">
        <f t="shared" si="0"/>
        <v>0</v>
      </c>
      <c r="D7" s="25">
        <f t="shared" si="1"/>
        <v>0</v>
      </c>
      <c r="F7" t="s">
        <v>13</v>
      </c>
      <c r="G7" s="95" t="e">
        <f t="shared" si="2"/>
        <v>#DIV/0!</v>
      </c>
      <c r="H7" s="31" t="e">
        <f t="shared" si="3"/>
        <v>#DIV/0!</v>
      </c>
      <c r="I7" s="23">
        <f>+C21</f>
        <v>0</v>
      </c>
      <c r="N7" s="35"/>
      <c r="O7" s="1"/>
      <c r="P7" s="32"/>
      <c r="Q7" s="1" t="s">
        <v>17</v>
      </c>
      <c r="R7" s="1"/>
      <c r="T7" s="126" t="str">
        <f>+Summary!$A$11</f>
        <v>Open</v>
      </c>
    </row>
    <row r="8" spans="1:20">
      <c r="A8" s="126" t="str">
        <f>+Summary!$A$11</f>
        <v>Open</v>
      </c>
      <c r="B8" s="23">
        <f>+VLOOKUP(A8,Summary!$A$2:$N$44,13,FALSE)</f>
        <v>0</v>
      </c>
      <c r="C8" s="23">
        <f t="shared" si="0"/>
        <v>0</v>
      </c>
      <c r="D8" s="25">
        <f t="shared" si="1"/>
        <v>0</v>
      </c>
      <c r="F8" t="s">
        <v>7</v>
      </c>
      <c r="G8" s="95" t="e">
        <f t="shared" si="2"/>
        <v>#DIV/0!</v>
      </c>
      <c r="H8" s="31" t="e">
        <f t="shared" si="3"/>
        <v>#DIV/0!</v>
      </c>
      <c r="I8" s="23">
        <f>+C19</f>
        <v>0</v>
      </c>
      <c r="N8" s="35"/>
      <c r="O8" s="1"/>
      <c r="P8" s="32"/>
      <c r="Q8" s="1" t="s">
        <v>17</v>
      </c>
      <c r="R8" s="1"/>
      <c r="T8" s="126" t="str">
        <f>+Summary!$A$15</f>
        <v>Mortgage</v>
      </c>
    </row>
    <row r="9" spans="1:20" ht="15.75">
      <c r="A9" s="139" t="s">
        <v>38</v>
      </c>
      <c r="B9" s="26">
        <f>+SUM(B3:B8)</f>
        <v>0</v>
      </c>
      <c r="C9" s="26">
        <f>+SUM(C3:C8)</f>
        <v>0</v>
      </c>
      <c r="D9" s="26">
        <f>+SUM(D3:D8)</f>
        <v>0</v>
      </c>
      <c r="F9" t="s">
        <v>14</v>
      </c>
      <c r="G9" s="95" t="e">
        <f t="shared" si="2"/>
        <v>#DIV/0!</v>
      </c>
      <c r="H9" s="31" t="e">
        <f t="shared" si="3"/>
        <v>#DIV/0!</v>
      </c>
      <c r="I9" s="23">
        <f>+C24</f>
        <v>0</v>
      </c>
      <c r="N9" s="35"/>
      <c r="O9" s="1"/>
      <c r="P9" s="32"/>
      <c r="Q9" s="1" t="s">
        <v>17</v>
      </c>
      <c r="R9" s="1"/>
      <c r="T9" s="126" t="str">
        <f>+Summary!$A$16</f>
        <v>Property Taxes</v>
      </c>
    </row>
    <row r="10" spans="1:20">
      <c r="D10" s="25"/>
      <c r="F10" t="s">
        <v>10</v>
      </c>
      <c r="G10" s="95" t="e">
        <f t="shared" si="2"/>
        <v>#DIV/0!</v>
      </c>
      <c r="H10" s="31" t="e">
        <f t="shared" si="3"/>
        <v>#DIV/0!</v>
      </c>
      <c r="I10" s="23">
        <f>+C15</f>
        <v>0</v>
      </c>
      <c r="N10" s="35"/>
      <c r="O10" s="1"/>
      <c r="P10" s="32"/>
      <c r="Q10" s="1" t="s">
        <v>17</v>
      </c>
      <c r="R10" s="1"/>
      <c r="T10" s="126" t="str">
        <f>+Summary!$A$17</f>
        <v>Utilities</v>
      </c>
    </row>
    <row r="11" spans="1:20" ht="15.75">
      <c r="A11" s="135" t="s">
        <v>25</v>
      </c>
      <c r="D11" s="25"/>
      <c r="F11" t="s">
        <v>4</v>
      </c>
      <c r="G11" s="95" t="e">
        <f t="shared" si="2"/>
        <v>#DIV/0!</v>
      </c>
      <c r="H11" s="31" t="e">
        <f t="shared" si="3"/>
        <v>#DIV/0!</v>
      </c>
      <c r="I11" s="23">
        <f>+C18</f>
        <v>0</v>
      </c>
      <c r="N11" s="35"/>
      <c r="O11" s="1"/>
      <c r="P11" s="32"/>
      <c r="Q11" s="1" t="s">
        <v>17</v>
      </c>
      <c r="R11" s="1"/>
      <c r="T11" s="126" t="str">
        <f>+Summary!$A$18</f>
        <v>Slush</v>
      </c>
    </row>
    <row r="12" spans="1:20">
      <c r="A12" s="126" t="str">
        <f>+Summary!$A$15</f>
        <v>Mortgage</v>
      </c>
      <c r="B12" s="23">
        <f>+VLOOKUP(A12,Summary!$A$2:$N$44,13,FALSE)</f>
        <v>0</v>
      </c>
      <c r="C12" s="23">
        <f t="shared" ref="C12:C30" si="4">+SUMIF($Q:$Q,$A12,$P:$P)</f>
        <v>0</v>
      </c>
      <c r="D12" s="25">
        <f>+C12-B12</f>
        <v>0</v>
      </c>
      <c r="F12" t="s">
        <v>11</v>
      </c>
      <c r="G12" s="95" t="e">
        <f t="shared" si="2"/>
        <v>#DIV/0!</v>
      </c>
      <c r="H12" s="31" t="e">
        <f t="shared" si="3"/>
        <v>#DIV/0!</v>
      </c>
      <c r="I12" s="23">
        <f>+C17</f>
        <v>0</v>
      </c>
      <c r="N12" s="35"/>
      <c r="O12" s="1"/>
      <c r="P12" s="32"/>
      <c r="Q12" s="1" t="s">
        <v>17</v>
      </c>
      <c r="R12" s="1"/>
      <c r="T12" s="126" t="str">
        <f>+Summary!$A$19</f>
        <v>Kids</v>
      </c>
    </row>
    <row r="13" spans="1:20">
      <c r="A13" s="126" t="str">
        <f>+Summary!$A$16</f>
        <v>Property Taxes</v>
      </c>
      <c r="B13" s="23">
        <f>+VLOOKUP(A13,Summary!$A$2:$N$44,13,FALSE)</f>
        <v>0</v>
      </c>
      <c r="C13" s="23">
        <f t="shared" si="4"/>
        <v>0</v>
      </c>
      <c r="D13" s="25">
        <f t="shared" ref="D13:D31" si="5">+C13-B13</f>
        <v>0</v>
      </c>
      <c r="F13" t="s">
        <v>6</v>
      </c>
      <c r="G13" s="95" t="e">
        <f t="shared" si="2"/>
        <v>#DIV/0!</v>
      </c>
      <c r="H13" s="31" t="e">
        <f t="shared" si="3"/>
        <v>#DIV/0!</v>
      </c>
      <c r="I13" s="23">
        <f>+C16</f>
        <v>0</v>
      </c>
      <c r="N13" s="35"/>
      <c r="O13" s="1"/>
      <c r="P13" s="32"/>
      <c r="Q13" s="1" t="s">
        <v>17</v>
      </c>
      <c r="R13" s="1"/>
      <c r="T13" s="126" t="str">
        <f>+Summary!$A$20</f>
        <v>Auto/Fuel</v>
      </c>
    </row>
    <row r="14" spans="1:20">
      <c r="A14" s="126" t="str">
        <f>+Summary!$A$17</f>
        <v>Utilities</v>
      </c>
      <c r="B14" s="23">
        <f>+VLOOKUP(A14,Summary!$A$2:$N$44,13,FALSE)</f>
        <v>0</v>
      </c>
      <c r="C14" s="23">
        <f t="shared" si="4"/>
        <v>0</v>
      </c>
      <c r="D14" s="25">
        <f t="shared" si="5"/>
        <v>0</v>
      </c>
      <c r="F14" t="s">
        <v>5</v>
      </c>
      <c r="G14" s="95" t="e">
        <f t="shared" si="2"/>
        <v>#DIV/0!</v>
      </c>
      <c r="H14" s="31" t="e">
        <f t="shared" si="3"/>
        <v>#DIV/0!</v>
      </c>
      <c r="I14" s="23">
        <f>+C14</f>
        <v>0</v>
      </c>
      <c r="N14" s="35"/>
      <c r="O14" s="1"/>
      <c r="P14" s="32"/>
      <c r="Q14" s="1" t="s">
        <v>17</v>
      </c>
      <c r="R14" s="1"/>
      <c r="T14" s="126" t="str">
        <f>+Summary!$A$21</f>
        <v>Groceries</v>
      </c>
    </row>
    <row r="15" spans="1:20">
      <c r="A15" s="126" t="str">
        <f>+Summary!$A$18</f>
        <v>Slush</v>
      </c>
      <c r="B15" s="23">
        <f>+VLOOKUP(A15,Summary!$A$2:$N$44,13,FALSE)</f>
        <v>0</v>
      </c>
      <c r="C15" s="23">
        <f t="shared" si="4"/>
        <v>0</v>
      </c>
      <c r="D15" s="25">
        <f t="shared" si="5"/>
        <v>0</v>
      </c>
      <c r="F15" t="s">
        <v>9</v>
      </c>
      <c r="G15" s="95" t="e">
        <f t="shared" si="2"/>
        <v>#DIV/0!</v>
      </c>
      <c r="H15" s="31" t="e">
        <f t="shared" si="3"/>
        <v>#DIV/0!</v>
      </c>
      <c r="I15" s="23">
        <f>+C12+C13</f>
        <v>0</v>
      </c>
      <c r="N15" s="35"/>
      <c r="O15" s="1"/>
      <c r="P15" s="32"/>
      <c r="Q15" s="1" t="s">
        <v>17</v>
      </c>
      <c r="R15" s="1"/>
      <c r="T15" s="126" t="str">
        <f>+Summary!$A$22</f>
        <v>Travel</v>
      </c>
    </row>
    <row r="16" spans="1:20">
      <c r="A16" s="126" t="str">
        <f>+Summary!$A$19</f>
        <v>Kids</v>
      </c>
      <c r="B16" s="23">
        <f>+VLOOKUP(A16,Summary!$A$2:$N$44,13,FALSE)</f>
        <v>0</v>
      </c>
      <c r="C16" s="23">
        <f t="shared" si="4"/>
        <v>0</v>
      </c>
      <c r="D16" s="25">
        <f t="shared" si="5"/>
        <v>0</v>
      </c>
      <c r="I16" s="26">
        <f>+SUM(I2:I15)</f>
        <v>0</v>
      </c>
      <c r="N16" s="35"/>
      <c r="O16" s="1"/>
      <c r="P16" s="32"/>
      <c r="Q16" s="1" t="s">
        <v>17</v>
      </c>
      <c r="R16" s="1"/>
      <c r="T16" s="126" t="str">
        <f>+Summary!$A$23</f>
        <v>Dining</v>
      </c>
    </row>
    <row r="17" spans="1:20">
      <c r="A17" s="126" t="str">
        <f>+Summary!$A$20</f>
        <v>Auto/Fuel</v>
      </c>
      <c r="B17" s="23">
        <f>+VLOOKUP(A17,Summary!$A$2:$N$44,13,FALSE)</f>
        <v>0</v>
      </c>
      <c r="C17" s="23">
        <f t="shared" si="4"/>
        <v>0</v>
      </c>
      <c r="D17" s="25">
        <f t="shared" si="5"/>
        <v>0</v>
      </c>
      <c r="N17" s="35"/>
      <c r="O17" s="1"/>
      <c r="P17" s="32"/>
      <c r="Q17" s="1" t="s">
        <v>17</v>
      </c>
      <c r="R17" s="1"/>
      <c r="T17" s="126" t="str">
        <f>+Summary!$A$24</f>
        <v>Home Goods</v>
      </c>
    </row>
    <row r="18" spans="1:20">
      <c r="A18" s="126" t="str">
        <f>+Summary!$A$21</f>
        <v>Groceries</v>
      </c>
      <c r="B18" s="23">
        <f>+VLOOKUP(A18,Summary!$A$2:$N$44,13,FALSE)</f>
        <v>0</v>
      </c>
      <c r="C18" s="23">
        <f t="shared" si="4"/>
        <v>0</v>
      </c>
      <c r="D18" s="25">
        <f t="shared" si="5"/>
        <v>0</v>
      </c>
      <c r="N18" s="35"/>
      <c r="O18" s="1"/>
      <c r="P18" s="32"/>
      <c r="Q18" s="1" t="s">
        <v>17</v>
      </c>
      <c r="R18" s="1"/>
      <c r="T18" s="126" t="str">
        <f>+Summary!$A$25</f>
        <v>Miscellaneous</v>
      </c>
    </row>
    <row r="19" spans="1:20">
      <c r="A19" s="126" t="str">
        <f>+Summary!$A$22</f>
        <v>Travel</v>
      </c>
      <c r="B19" s="23">
        <f>+VLOOKUP(A19,Summary!$A$2:$N$44,13,FALSE)</f>
        <v>0</v>
      </c>
      <c r="C19" s="23">
        <f t="shared" si="4"/>
        <v>0</v>
      </c>
      <c r="D19" s="25">
        <f t="shared" si="5"/>
        <v>0</v>
      </c>
      <c r="N19" s="35"/>
      <c r="O19" s="1"/>
      <c r="P19" s="32"/>
      <c r="Q19" s="1" t="s">
        <v>17</v>
      </c>
      <c r="R19" s="1"/>
      <c r="T19" s="126" t="str">
        <f>+Summary!$A$26</f>
        <v>Personal Items</v>
      </c>
    </row>
    <row r="20" spans="1:20">
      <c r="A20" s="126" t="str">
        <f>+Summary!$A$23</f>
        <v>Dining</v>
      </c>
      <c r="B20" s="23">
        <f>+VLOOKUP(A20,Summary!$A$2:$N$44,13,FALSE)</f>
        <v>0</v>
      </c>
      <c r="C20" s="23">
        <f t="shared" si="4"/>
        <v>0</v>
      </c>
      <c r="D20" s="25">
        <f t="shared" si="5"/>
        <v>0</v>
      </c>
      <c r="N20" s="35"/>
      <c r="O20" s="1"/>
      <c r="P20" s="32"/>
      <c r="Q20" s="1" t="s">
        <v>17</v>
      </c>
      <c r="R20" s="1"/>
      <c r="T20" s="126" t="str">
        <f>+Summary!$A$27</f>
        <v>Pets</v>
      </c>
    </row>
    <row r="21" spans="1:20">
      <c r="A21" s="126" t="str">
        <f>+Summary!$A$24</f>
        <v>Home Goods</v>
      </c>
      <c r="B21" s="23">
        <f>+VLOOKUP(A21,Summary!$A$2:$N$44,13,FALSE)</f>
        <v>0</v>
      </c>
      <c r="C21" s="23">
        <f t="shared" si="4"/>
        <v>0</v>
      </c>
      <c r="D21" s="25">
        <f t="shared" si="5"/>
        <v>0</v>
      </c>
      <c r="N21" s="35"/>
      <c r="O21" s="1"/>
      <c r="P21" s="32"/>
      <c r="Q21" s="1" t="s">
        <v>17</v>
      </c>
      <c r="R21" s="1"/>
      <c r="T21" s="126" t="str">
        <f>+Summary!$A$28</f>
        <v>Entertainment</v>
      </c>
    </row>
    <row r="22" spans="1:20">
      <c r="A22" s="126" t="str">
        <f>+Summary!$A$25</f>
        <v>Miscellaneous</v>
      </c>
      <c r="B22" s="23">
        <f>+VLOOKUP(A22,Summary!$A$2:$N$44,13,FALSE)</f>
        <v>0</v>
      </c>
      <c r="C22" s="23">
        <f t="shared" si="4"/>
        <v>0</v>
      </c>
      <c r="D22" s="25">
        <f t="shared" si="5"/>
        <v>0</v>
      </c>
      <c r="N22" s="35"/>
      <c r="O22" s="1"/>
      <c r="P22" s="32"/>
      <c r="Q22" s="1" t="s">
        <v>17</v>
      </c>
      <c r="R22" s="1"/>
      <c r="T22" s="126" t="str">
        <f>+Summary!$A$29</f>
        <v>Christmas</v>
      </c>
    </row>
    <row r="23" spans="1:20">
      <c r="A23" s="126" t="str">
        <f>+Summary!$A$26</f>
        <v>Personal Items</v>
      </c>
      <c r="B23" s="23">
        <f>+VLOOKUP(A23,Summary!$A$2:$N$44,13,FALSE)</f>
        <v>0</v>
      </c>
      <c r="C23" s="23">
        <f t="shared" si="4"/>
        <v>0</v>
      </c>
      <c r="D23" s="25">
        <f t="shared" si="5"/>
        <v>0</v>
      </c>
      <c r="N23" s="35"/>
      <c r="O23" s="1"/>
      <c r="P23" s="32"/>
      <c r="Q23" s="1" t="s">
        <v>17</v>
      </c>
      <c r="R23" s="1"/>
      <c r="T23" s="126" t="str">
        <f>+Summary!$A$30</f>
        <v>x</v>
      </c>
    </row>
    <row r="24" spans="1:20">
      <c r="A24" s="126" t="str">
        <f>+Summary!$A$27</f>
        <v>Pets</v>
      </c>
      <c r="B24" s="23">
        <f>+VLOOKUP(A24,Summary!$A$2:$N$44,13,FALSE)</f>
        <v>0</v>
      </c>
      <c r="C24" s="23">
        <f t="shared" si="4"/>
        <v>0</v>
      </c>
      <c r="D24" s="25">
        <f t="shared" si="5"/>
        <v>0</v>
      </c>
      <c r="N24" s="35"/>
      <c r="O24" s="1"/>
      <c r="P24" s="32"/>
      <c r="Q24" s="1" t="s">
        <v>17</v>
      </c>
      <c r="R24" s="1"/>
      <c r="T24" s="126" t="str">
        <f>+Summary!$A$31</f>
        <v>x</v>
      </c>
    </row>
    <row r="25" spans="1:20">
      <c r="A25" s="126" t="str">
        <f>+Summary!$A$28</f>
        <v>Entertainment</v>
      </c>
      <c r="B25" s="23">
        <f>+VLOOKUP(A25,Summary!$A$2:$N$44,13,FALSE)</f>
        <v>0</v>
      </c>
      <c r="C25" s="23">
        <f t="shared" si="4"/>
        <v>0</v>
      </c>
      <c r="D25" s="25">
        <f t="shared" si="5"/>
        <v>0</v>
      </c>
      <c r="N25" s="35"/>
      <c r="O25" s="1"/>
      <c r="P25" s="32"/>
      <c r="Q25" s="1" t="s">
        <v>17</v>
      </c>
      <c r="R25" s="1"/>
      <c r="T25" s="126" t="str">
        <f>+Summary!$A$32</f>
        <v>x</v>
      </c>
    </row>
    <row r="26" spans="1:20">
      <c r="A26" s="126" t="str">
        <f>+Summary!$A$29</f>
        <v>Christmas</v>
      </c>
      <c r="B26" s="23">
        <f>+VLOOKUP(A26,Summary!$A$2:$N$44,13,FALSE)</f>
        <v>0</v>
      </c>
      <c r="C26" s="23">
        <f t="shared" si="4"/>
        <v>0</v>
      </c>
      <c r="D26" s="25">
        <f t="shared" si="5"/>
        <v>0</v>
      </c>
      <c r="N26" s="35"/>
      <c r="O26" s="1"/>
      <c r="P26" s="32"/>
      <c r="Q26" s="1" t="s">
        <v>17</v>
      </c>
      <c r="R26" s="1"/>
      <c r="T26" s="126" t="str">
        <f>+Summary!$A$33</f>
        <v>x</v>
      </c>
    </row>
    <row r="27" spans="1:20">
      <c r="A27" s="126" t="str">
        <f>+Summary!$A$30</f>
        <v>x</v>
      </c>
      <c r="B27" s="23">
        <f>+VLOOKUP(A27,Summary!$A$2:$N$44,13,FALSE)</f>
        <v>0</v>
      </c>
      <c r="C27" s="23">
        <f t="shared" si="4"/>
        <v>750</v>
      </c>
      <c r="D27" s="25">
        <f t="shared" si="5"/>
        <v>750</v>
      </c>
      <c r="N27" s="35"/>
      <c r="O27" s="1"/>
      <c r="P27" s="32"/>
      <c r="Q27" s="1" t="s">
        <v>17</v>
      </c>
      <c r="R27" s="1"/>
      <c r="T27" s="126" t="str">
        <f>+Summary!$A$37</f>
        <v>Health Savings</v>
      </c>
    </row>
    <row r="28" spans="1:20">
      <c r="A28" s="126" t="str">
        <f>+Summary!$A$31</f>
        <v>x</v>
      </c>
      <c r="B28" s="23">
        <f>+VLOOKUP(A28,Summary!$A$2:$N$44,13,FALSE)</f>
        <v>0</v>
      </c>
      <c r="C28" s="23">
        <f t="shared" si="4"/>
        <v>750</v>
      </c>
      <c r="D28" s="25">
        <f t="shared" si="5"/>
        <v>750</v>
      </c>
      <c r="N28" s="35"/>
      <c r="O28" s="1"/>
      <c r="P28" s="32"/>
      <c r="Q28" s="1" t="s">
        <v>17</v>
      </c>
      <c r="R28" s="1"/>
      <c r="T28" s="126" t="str">
        <f>+Summary!$A$38</f>
        <v>401(k)</v>
      </c>
    </row>
    <row r="29" spans="1:20">
      <c r="A29" s="126" t="str">
        <f>+Summary!$A$32</f>
        <v>x</v>
      </c>
      <c r="B29" s="23">
        <f>+VLOOKUP(A29,Summary!$A$2:$N$44,13,FALSE)</f>
        <v>0</v>
      </c>
      <c r="C29" s="23">
        <f t="shared" si="4"/>
        <v>750</v>
      </c>
      <c r="D29" s="25">
        <f t="shared" si="5"/>
        <v>750</v>
      </c>
      <c r="N29" s="35"/>
      <c r="O29" s="1"/>
      <c r="P29" s="32"/>
      <c r="Q29" s="1" t="s">
        <v>17</v>
      </c>
      <c r="R29" s="1"/>
      <c r="T29" s="126" t="str">
        <f>+Summary!$A$39</f>
        <v>IRA</v>
      </c>
    </row>
    <row r="30" spans="1:20">
      <c r="A30" s="126" t="str">
        <f>+Summary!$A$33</f>
        <v>x</v>
      </c>
      <c r="B30" s="23">
        <f>+VLOOKUP(A30,Summary!$A$2:$N$44,13,FALSE)</f>
        <v>0</v>
      </c>
      <c r="C30" s="23">
        <f t="shared" si="4"/>
        <v>750</v>
      </c>
      <c r="D30" s="25">
        <f t="shared" si="5"/>
        <v>750</v>
      </c>
      <c r="N30" s="35"/>
      <c r="O30" s="1"/>
      <c r="P30" s="32"/>
      <c r="Q30" s="1" t="s">
        <v>17</v>
      </c>
      <c r="R30" s="1"/>
      <c r="T30" s="126" t="str">
        <f>+Summary!$A$40</f>
        <v>Taxable</v>
      </c>
    </row>
    <row r="31" spans="1:20" ht="15.75">
      <c r="A31" s="139" t="s">
        <v>39</v>
      </c>
      <c r="B31" s="26">
        <f>+SUM(B12:B30)</f>
        <v>0</v>
      </c>
      <c r="C31" s="26">
        <f>+SUM(C12:C30)</f>
        <v>3000</v>
      </c>
      <c r="D31" s="26">
        <f t="shared" si="5"/>
        <v>3000</v>
      </c>
      <c r="N31" s="35"/>
      <c r="O31" s="1"/>
      <c r="P31" s="32"/>
      <c r="Q31" s="1" t="s">
        <v>17</v>
      </c>
      <c r="R31" s="1"/>
      <c r="T31" s="126" t="str">
        <f>+Summary!$A$41</f>
        <v>Cash</v>
      </c>
    </row>
    <row r="32" spans="1:20">
      <c r="D32" s="25"/>
      <c r="N32" s="35"/>
      <c r="O32" s="1"/>
      <c r="P32" s="32"/>
      <c r="Q32" s="1" t="s">
        <v>17</v>
      </c>
      <c r="R32" s="1"/>
    </row>
    <row r="33" spans="1:20" ht="15.75">
      <c r="A33" s="135" t="s">
        <v>273</v>
      </c>
      <c r="D33" s="25"/>
      <c r="N33" s="35"/>
      <c r="O33" s="1"/>
      <c r="P33" s="32"/>
      <c r="Q33" s="1" t="s">
        <v>17</v>
      </c>
      <c r="R33" s="1"/>
    </row>
    <row r="34" spans="1:20">
      <c r="A34" s="126" t="str">
        <f>+Summary!$A$37</f>
        <v>Health Savings</v>
      </c>
      <c r="B34" s="23">
        <f>+VLOOKUP(A34,Summary!$A$2:$N$44,13,FALSE)</f>
        <v>0</v>
      </c>
      <c r="C34" s="23">
        <f>+SUMIF($Q:$Q,$A34,$P:$P)</f>
        <v>0</v>
      </c>
      <c r="D34" s="25">
        <f>+C34-B34</f>
        <v>0</v>
      </c>
      <c r="N34" s="35"/>
      <c r="O34" s="1"/>
      <c r="P34" s="32"/>
      <c r="Q34" s="1" t="s">
        <v>17</v>
      </c>
      <c r="R34" s="1"/>
    </row>
    <row r="35" spans="1:20">
      <c r="A35" s="126" t="str">
        <f>+Summary!$A$38</f>
        <v>401(k)</v>
      </c>
      <c r="B35" s="23">
        <f>+VLOOKUP(A35,Summary!$A$2:$N$44,13,FALSE)</f>
        <v>0</v>
      </c>
      <c r="C35" s="23">
        <f>+SUMIF($Q:$Q,$A35,$P:$P)</f>
        <v>0</v>
      </c>
      <c r="D35" s="25">
        <f t="shared" ref="D35:D38" si="6">+C35-B35</f>
        <v>0</v>
      </c>
      <c r="N35" s="35"/>
      <c r="O35" s="1"/>
      <c r="P35" s="32"/>
      <c r="Q35" s="1" t="s">
        <v>17</v>
      </c>
      <c r="R35" s="1"/>
    </row>
    <row r="36" spans="1:20">
      <c r="A36" s="126" t="str">
        <f>+Summary!$A$39</f>
        <v>IRA</v>
      </c>
      <c r="B36" s="23">
        <f>+VLOOKUP(A36,Summary!$A$2:$N$44,13,FALSE)</f>
        <v>0</v>
      </c>
      <c r="C36" s="23">
        <f>+SUMIF($Q:$Q,$A36,$P:$P)</f>
        <v>0</v>
      </c>
      <c r="D36" s="25">
        <f t="shared" si="6"/>
        <v>0</v>
      </c>
      <c r="N36" s="35"/>
      <c r="O36" s="1"/>
      <c r="P36" s="32"/>
      <c r="Q36" s="1" t="s">
        <v>17</v>
      </c>
      <c r="R36" s="1"/>
    </row>
    <row r="37" spans="1:20">
      <c r="A37" s="126" t="str">
        <f>+Summary!$A$40</f>
        <v>Taxable</v>
      </c>
      <c r="B37" s="23">
        <f>+VLOOKUP(A37,Summary!$A$2:$N$44,13,FALSE)</f>
        <v>0</v>
      </c>
      <c r="C37" s="23">
        <f>+SUMIF($Q:$Q,$A37,$P:$P)</f>
        <v>0</v>
      </c>
      <c r="D37" s="25">
        <f t="shared" si="6"/>
        <v>0</v>
      </c>
      <c r="N37" s="35"/>
      <c r="O37" s="1"/>
      <c r="P37" s="32"/>
      <c r="Q37" s="1" t="s">
        <v>17</v>
      </c>
      <c r="R37" s="1"/>
      <c r="T37"/>
    </row>
    <row r="38" spans="1:20">
      <c r="A38" s="126" t="str">
        <f>+Summary!$A$41</f>
        <v>Cash</v>
      </c>
      <c r="B38" s="23">
        <f>+VLOOKUP(A38,Summary!$A$2:$N$44,13,FALSE)</f>
        <v>0</v>
      </c>
      <c r="C38" s="23">
        <f>+SUMIF($Q:$Q,$A38,$P:$P)</f>
        <v>0</v>
      </c>
      <c r="D38" s="25">
        <f t="shared" si="6"/>
        <v>0</v>
      </c>
      <c r="N38" s="35"/>
      <c r="O38" s="1"/>
      <c r="P38" s="32"/>
      <c r="Q38" s="1" t="s">
        <v>17</v>
      </c>
      <c r="R38" s="1"/>
      <c r="T38"/>
    </row>
    <row r="39" spans="1:20" ht="15.75">
      <c r="A39" s="139" t="s">
        <v>274</v>
      </c>
      <c r="B39" s="26">
        <f>+SUM(B34:B38)</f>
        <v>0</v>
      </c>
      <c r="C39" s="26">
        <f>+SUM(C34:C38)</f>
        <v>0</v>
      </c>
      <c r="D39" s="26">
        <f>+C39-B39</f>
        <v>0</v>
      </c>
      <c r="N39" s="35"/>
      <c r="O39" s="1"/>
      <c r="P39" s="32"/>
      <c r="Q39" s="1" t="s">
        <v>17</v>
      </c>
      <c r="R39" s="1"/>
      <c r="T39"/>
    </row>
    <row r="40" spans="1:20">
      <c r="B40" s="25"/>
      <c r="C40" s="25"/>
      <c r="N40" s="35"/>
      <c r="O40" s="1"/>
      <c r="P40" s="32"/>
      <c r="Q40" s="1" t="s">
        <v>17</v>
      </c>
      <c r="R40" s="1"/>
      <c r="T40"/>
    </row>
    <row r="41" spans="1:20" ht="15.75">
      <c r="A41" s="135" t="s">
        <v>211</v>
      </c>
      <c r="B41" s="127">
        <f>+VLOOKUP(A41,Summary!$A$2:$N$44,13,FALSE)</f>
        <v>0</v>
      </c>
      <c r="C41" s="26">
        <f>+C9-C31-C39</f>
        <v>-3000</v>
      </c>
      <c r="D41" s="4"/>
      <c r="N41" s="35"/>
      <c r="O41" s="1"/>
      <c r="P41" s="32"/>
      <c r="Q41" s="1" t="s">
        <v>17</v>
      </c>
      <c r="R41" s="1"/>
      <c r="T41"/>
    </row>
    <row r="42" spans="1:20">
      <c r="N42" s="35"/>
      <c r="O42" s="1"/>
      <c r="P42" s="32"/>
      <c r="Q42" s="1" t="s">
        <v>17</v>
      </c>
      <c r="R42" s="1"/>
      <c r="T42"/>
    </row>
    <row r="43" spans="1:20">
      <c r="N43" s="35"/>
      <c r="O43" s="1"/>
      <c r="P43" s="32"/>
      <c r="Q43" s="1" t="s">
        <v>17</v>
      </c>
      <c r="R43" s="1"/>
      <c r="T43"/>
    </row>
    <row r="44" spans="1:20">
      <c r="N44" s="35"/>
      <c r="O44" s="1"/>
      <c r="P44" s="32"/>
      <c r="Q44" s="1" t="s">
        <v>17</v>
      </c>
      <c r="R44" s="1"/>
      <c r="T44" s="33"/>
    </row>
    <row r="45" spans="1:20">
      <c r="N45" s="35"/>
      <c r="O45" s="1"/>
      <c r="P45" s="32"/>
      <c r="Q45" s="1" t="s">
        <v>17</v>
      </c>
      <c r="R45" s="1"/>
      <c r="T45"/>
    </row>
    <row r="46" spans="1:20">
      <c r="C46" s="23"/>
      <c r="N46" s="35"/>
      <c r="O46" s="1"/>
      <c r="P46" s="32"/>
      <c r="Q46" s="1" t="s">
        <v>17</v>
      </c>
      <c r="R46" s="1"/>
      <c r="T46"/>
    </row>
    <row r="47" spans="1:20">
      <c r="N47" s="35"/>
      <c r="O47" s="1"/>
      <c r="P47" s="32"/>
      <c r="Q47" s="1" t="s">
        <v>17</v>
      </c>
      <c r="R47" s="1"/>
      <c r="T47"/>
    </row>
    <row r="48" spans="1:20">
      <c r="N48" s="35"/>
      <c r="O48" s="1"/>
      <c r="P48" s="32"/>
      <c r="Q48" s="1" t="s">
        <v>17</v>
      </c>
      <c r="R48" s="1"/>
      <c r="T48"/>
    </row>
    <row r="49" spans="3:20">
      <c r="C49" s="92"/>
      <c r="N49" s="35"/>
      <c r="O49" s="1"/>
      <c r="P49" s="32"/>
      <c r="Q49" s="1" t="s">
        <v>17</v>
      </c>
      <c r="R49" s="1"/>
      <c r="T49"/>
    </row>
    <row r="50" spans="3:20">
      <c r="N50" s="35"/>
      <c r="O50" s="1"/>
      <c r="P50" s="32"/>
      <c r="Q50" s="1" t="s">
        <v>17</v>
      </c>
      <c r="R50" s="1"/>
      <c r="T50"/>
    </row>
    <row r="51" spans="3:20">
      <c r="N51" s="35"/>
      <c r="O51" s="1"/>
      <c r="P51" s="32"/>
      <c r="Q51" s="1" t="s">
        <v>17</v>
      </c>
      <c r="R51" s="1"/>
      <c r="T51"/>
    </row>
    <row r="52" spans="3:20">
      <c r="N52" s="35"/>
      <c r="O52" s="1"/>
      <c r="P52" s="32"/>
      <c r="Q52" s="1" t="s">
        <v>17</v>
      </c>
      <c r="R52" s="1"/>
      <c r="T52"/>
    </row>
    <row r="53" spans="3:20">
      <c r="N53" s="35"/>
      <c r="O53" s="1"/>
      <c r="P53" s="32"/>
      <c r="Q53" s="1" t="s">
        <v>17</v>
      </c>
      <c r="R53" s="1"/>
      <c r="T53"/>
    </row>
    <row r="54" spans="3:20">
      <c r="N54" s="35"/>
      <c r="O54" s="1"/>
      <c r="P54" s="32"/>
      <c r="Q54" s="1" t="s">
        <v>17</v>
      </c>
      <c r="R54" s="1"/>
      <c r="T54"/>
    </row>
    <row r="55" spans="3:20">
      <c r="N55" s="35"/>
      <c r="O55" s="1"/>
      <c r="P55" s="32"/>
      <c r="Q55" s="1" t="s">
        <v>17</v>
      </c>
      <c r="R55" s="1"/>
      <c r="T55"/>
    </row>
    <row r="56" spans="3:20">
      <c r="N56" s="35"/>
      <c r="O56" s="1"/>
      <c r="P56" s="32"/>
      <c r="Q56" s="1" t="s">
        <v>17</v>
      </c>
      <c r="R56" s="1"/>
      <c r="T56"/>
    </row>
    <row r="57" spans="3:20">
      <c r="N57" s="35"/>
      <c r="O57" s="1"/>
      <c r="P57" s="32"/>
      <c r="Q57" s="1" t="s">
        <v>17</v>
      </c>
      <c r="R57" s="1"/>
      <c r="T57"/>
    </row>
    <row r="58" spans="3:20">
      <c r="N58" s="35"/>
      <c r="O58" s="1"/>
      <c r="P58" s="32"/>
      <c r="Q58" s="1" t="s">
        <v>17</v>
      </c>
      <c r="R58" s="1"/>
      <c r="T58"/>
    </row>
    <row r="59" spans="3:20">
      <c r="N59" s="35"/>
      <c r="O59" s="1"/>
      <c r="P59" s="32"/>
      <c r="Q59" s="1" t="s">
        <v>17</v>
      </c>
      <c r="R59" s="1"/>
      <c r="T59"/>
    </row>
    <row r="60" spans="3:20">
      <c r="N60" s="35"/>
      <c r="O60" s="1"/>
      <c r="P60" s="32"/>
      <c r="Q60" s="1" t="s">
        <v>17</v>
      </c>
      <c r="R60" s="1"/>
      <c r="T60"/>
    </row>
    <row r="61" spans="3:20">
      <c r="N61" s="35"/>
      <c r="O61" s="1"/>
      <c r="P61" s="32"/>
      <c r="Q61" s="1" t="s">
        <v>17</v>
      </c>
      <c r="R61" s="1"/>
      <c r="T61"/>
    </row>
    <row r="62" spans="3:20">
      <c r="N62" s="35"/>
      <c r="O62" s="1"/>
      <c r="P62" s="32"/>
      <c r="Q62" s="1" t="s">
        <v>17</v>
      </c>
      <c r="R62" s="1"/>
      <c r="T62"/>
    </row>
    <row r="63" spans="3:20">
      <c r="N63" s="35"/>
      <c r="O63" s="1"/>
      <c r="P63" s="32"/>
      <c r="Q63" s="1" t="s">
        <v>17</v>
      </c>
      <c r="R63" s="1"/>
      <c r="T63"/>
    </row>
    <row r="64" spans="3:20">
      <c r="N64" s="35"/>
      <c r="O64" s="1"/>
      <c r="P64" s="32"/>
      <c r="Q64" s="1" t="s">
        <v>17</v>
      </c>
      <c r="R64" s="1"/>
      <c r="T64"/>
    </row>
    <row r="65" spans="14:20">
      <c r="N65" s="35"/>
      <c r="O65" s="1"/>
      <c r="P65" s="32"/>
      <c r="Q65" s="1" t="s">
        <v>17</v>
      </c>
      <c r="R65" s="1"/>
      <c r="T65"/>
    </row>
    <row r="66" spans="14:20">
      <c r="N66" s="35"/>
      <c r="O66" s="1"/>
      <c r="P66" s="32"/>
      <c r="Q66" s="1" t="s">
        <v>17</v>
      </c>
      <c r="R66" s="1"/>
      <c r="T66"/>
    </row>
    <row r="67" spans="14:20">
      <c r="N67" s="35"/>
      <c r="O67" s="1"/>
      <c r="P67" s="32"/>
      <c r="Q67" s="1" t="s">
        <v>17</v>
      </c>
      <c r="R67" s="1"/>
      <c r="T67"/>
    </row>
    <row r="68" spans="14:20">
      <c r="N68" s="35"/>
      <c r="O68" s="1"/>
      <c r="P68" s="32"/>
      <c r="Q68" s="1" t="s">
        <v>17</v>
      </c>
      <c r="R68" s="1"/>
      <c r="T68"/>
    </row>
    <row r="69" spans="14:20">
      <c r="N69" s="35"/>
      <c r="O69" s="1"/>
      <c r="P69" s="32"/>
      <c r="Q69" s="1" t="s">
        <v>17</v>
      </c>
      <c r="R69" s="1"/>
      <c r="T69"/>
    </row>
    <row r="70" spans="14:20">
      <c r="N70" s="35"/>
      <c r="O70" s="1"/>
      <c r="P70" s="32"/>
      <c r="Q70" s="1" t="s">
        <v>17</v>
      </c>
      <c r="R70" s="1"/>
      <c r="T70"/>
    </row>
    <row r="71" spans="14:20">
      <c r="N71" s="35"/>
      <c r="O71" s="1"/>
      <c r="P71" s="32"/>
      <c r="Q71" s="1" t="s">
        <v>17</v>
      </c>
      <c r="R71" s="1"/>
      <c r="T71"/>
    </row>
    <row r="72" spans="14:20">
      <c r="N72" s="35"/>
      <c r="O72" s="1"/>
      <c r="P72" s="32"/>
      <c r="Q72" s="1" t="s">
        <v>17</v>
      </c>
      <c r="R72" s="1"/>
      <c r="T72"/>
    </row>
    <row r="73" spans="14:20">
      <c r="N73" s="35"/>
      <c r="O73" s="1"/>
      <c r="P73" s="32"/>
      <c r="Q73" s="1" t="s">
        <v>17</v>
      </c>
      <c r="R73" s="1"/>
      <c r="T73"/>
    </row>
    <row r="74" spans="14:20">
      <c r="N74" s="35"/>
      <c r="O74" s="1"/>
      <c r="P74" s="32"/>
      <c r="Q74" s="1" t="s">
        <v>17</v>
      </c>
      <c r="R74" s="1"/>
      <c r="T74"/>
    </row>
    <row r="75" spans="14:20">
      <c r="N75" s="35"/>
      <c r="O75" s="1"/>
      <c r="P75" s="32"/>
      <c r="Q75" s="1" t="s">
        <v>17</v>
      </c>
      <c r="R75" s="1"/>
      <c r="T75"/>
    </row>
    <row r="76" spans="14:20">
      <c r="N76" s="35"/>
      <c r="O76" s="1"/>
      <c r="P76" s="32"/>
      <c r="Q76" s="1" t="s">
        <v>17</v>
      </c>
      <c r="R76" s="1"/>
      <c r="T76"/>
    </row>
    <row r="77" spans="14:20">
      <c r="N77" s="35"/>
      <c r="O77" s="1"/>
      <c r="P77" s="32"/>
      <c r="Q77" s="1" t="s">
        <v>17</v>
      </c>
      <c r="R77" s="1"/>
      <c r="T77"/>
    </row>
    <row r="78" spans="14:20">
      <c r="N78" s="35"/>
      <c r="O78" s="1"/>
      <c r="P78" s="32"/>
      <c r="Q78" s="1" t="s">
        <v>17</v>
      </c>
      <c r="R78" s="1"/>
      <c r="T78"/>
    </row>
    <row r="79" spans="14:20">
      <c r="N79" s="35"/>
      <c r="O79" s="1"/>
      <c r="P79" s="32"/>
      <c r="Q79" s="1" t="s">
        <v>17</v>
      </c>
      <c r="R79" s="1"/>
      <c r="T79"/>
    </row>
    <row r="80" spans="14:20">
      <c r="N80" s="35"/>
      <c r="O80" s="1"/>
      <c r="P80" s="32"/>
      <c r="Q80" s="1" t="s">
        <v>17</v>
      </c>
      <c r="R80" s="1"/>
      <c r="T80"/>
    </row>
    <row r="81" spans="14:20">
      <c r="N81" s="35"/>
      <c r="O81" s="1"/>
      <c r="P81" s="32"/>
      <c r="Q81" s="1" t="s">
        <v>17</v>
      </c>
      <c r="R81" s="1"/>
      <c r="T81"/>
    </row>
    <row r="82" spans="14:20">
      <c r="N82" s="35"/>
      <c r="O82" s="1"/>
      <c r="P82" s="32"/>
      <c r="Q82" s="1" t="s">
        <v>17</v>
      </c>
      <c r="R82" s="1"/>
      <c r="T82"/>
    </row>
    <row r="83" spans="14:20">
      <c r="N83" s="35"/>
      <c r="O83" s="1"/>
      <c r="P83" s="32"/>
      <c r="Q83" s="1" t="s">
        <v>17</v>
      </c>
      <c r="R83" s="1"/>
      <c r="T83"/>
    </row>
    <row r="84" spans="14:20">
      <c r="N84" s="35"/>
      <c r="O84" s="1"/>
      <c r="P84" s="32"/>
      <c r="Q84" s="1" t="s">
        <v>17</v>
      </c>
      <c r="R84" s="1"/>
      <c r="T84"/>
    </row>
    <row r="85" spans="14:20">
      <c r="N85" s="35"/>
      <c r="O85" s="1"/>
      <c r="P85" s="32"/>
      <c r="Q85" s="1" t="s">
        <v>17</v>
      </c>
      <c r="R85" s="1"/>
      <c r="T85"/>
    </row>
    <row r="86" spans="14:20">
      <c r="N86" s="35"/>
      <c r="O86" s="1"/>
      <c r="P86" s="32"/>
      <c r="Q86" s="1" t="s">
        <v>17</v>
      </c>
      <c r="R86" s="1"/>
      <c r="T86"/>
    </row>
    <row r="87" spans="14:20">
      <c r="N87" s="35"/>
      <c r="O87" s="1"/>
      <c r="P87" s="32"/>
      <c r="Q87" s="1" t="s">
        <v>17</v>
      </c>
      <c r="R87" s="1"/>
      <c r="T87"/>
    </row>
    <row r="88" spans="14:20">
      <c r="N88" s="35"/>
      <c r="O88" s="1"/>
      <c r="P88" s="32"/>
      <c r="Q88" s="1" t="s">
        <v>17</v>
      </c>
      <c r="R88" s="1"/>
      <c r="T88"/>
    </row>
    <row r="89" spans="14:20">
      <c r="N89" s="35"/>
      <c r="O89" s="1"/>
      <c r="P89" s="32"/>
      <c r="Q89" s="1" t="s">
        <v>17</v>
      </c>
      <c r="R89" s="1"/>
      <c r="T89"/>
    </row>
    <row r="90" spans="14:20">
      <c r="N90" s="35"/>
      <c r="O90" s="1"/>
      <c r="P90" s="32"/>
      <c r="Q90" s="1" t="s">
        <v>17</v>
      </c>
      <c r="R90" s="1"/>
      <c r="T90"/>
    </row>
    <row r="91" spans="14:20">
      <c r="N91" s="35"/>
      <c r="O91" s="1"/>
      <c r="P91" s="32"/>
      <c r="Q91" s="1" t="s">
        <v>17</v>
      </c>
      <c r="R91" s="1"/>
      <c r="T91"/>
    </row>
    <row r="92" spans="14:20">
      <c r="N92" s="35"/>
      <c r="O92" s="1"/>
      <c r="P92" s="32"/>
      <c r="Q92" s="1" t="s">
        <v>17</v>
      </c>
      <c r="R92" s="1"/>
      <c r="T92"/>
    </row>
    <row r="93" spans="14:20">
      <c r="N93" s="35"/>
      <c r="O93" s="1"/>
      <c r="P93" s="32"/>
      <c r="Q93" s="1" t="s">
        <v>17</v>
      </c>
      <c r="R93" s="1"/>
      <c r="T93"/>
    </row>
    <row r="94" spans="14:20">
      <c r="N94" s="35"/>
      <c r="O94" s="1"/>
      <c r="P94" s="32"/>
      <c r="Q94" s="1" t="s">
        <v>17</v>
      </c>
      <c r="R94" s="1"/>
      <c r="T94"/>
    </row>
    <row r="95" spans="14:20">
      <c r="N95" s="35"/>
      <c r="O95" s="1"/>
      <c r="P95" s="32"/>
      <c r="Q95" s="1" t="s">
        <v>17</v>
      </c>
      <c r="R95" s="1"/>
      <c r="T95"/>
    </row>
    <row r="96" spans="14:20">
      <c r="N96" s="35"/>
      <c r="O96" s="1"/>
      <c r="P96" s="32"/>
      <c r="Q96" s="1" t="s">
        <v>17</v>
      </c>
      <c r="R96" s="1"/>
      <c r="T96"/>
    </row>
    <row r="97" spans="14:20">
      <c r="N97" s="35"/>
      <c r="O97" s="1"/>
      <c r="P97" s="32"/>
      <c r="Q97" s="1" t="s">
        <v>17</v>
      </c>
      <c r="R97" s="1"/>
      <c r="T97"/>
    </row>
    <row r="98" spans="14:20">
      <c r="N98" s="35"/>
      <c r="O98" s="1"/>
      <c r="P98" s="32"/>
      <c r="Q98" s="1" t="s">
        <v>17</v>
      </c>
      <c r="R98" s="1"/>
      <c r="T98"/>
    </row>
    <row r="99" spans="14:20">
      <c r="N99" s="35"/>
      <c r="O99" s="1"/>
      <c r="P99" s="32"/>
      <c r="Q99" s="1" t="s">
        <v>17</v>
      </c>
      <c r="R99" s="1"/>
      <c r="T99"/>
    </row>
    <row r="100" spans="14:20">
      <c r="N100" s="35"/>
      <c r="O100" s="1"/>
      <c r="P100" s="32"/>
      <c r="Q100" s="1" t="s">
        <v>17</v>
      </c>
      <c r="R100" s="1"/>
      <c r="T100"/>
    </row>
    <row r="101" spans="14:20">
      <c r="N101" s="35"/>
      <c r="O101" s="1"/>
      <c r="P101" s="32"/>
      <c r="Q101" s="1" t="s">
        <v>17</v>
      </c>
      <c r="R101" s="1"/>
      <c r="T101"/>
    </row>
    <row r="102" spans="14:20">
      <c r="N102" s="35"/>
      <c r="O102" s="1"/>
      <c r="P102" s="32"/>
      <c r="Q102" s="1" t="s">
        <v>17</v>
      </c>
      <c r="R102" s="1"/>
      <c r="T102"/>
    </row>
    <row r="103" spans="14:20">
      <c r="N103" s="35"/>
      <c r="O103" s="1"/>
      <c r="P103" s="32"/>
      <c r="Q103" s="1" t="s">
        <v>17</v>
      </c>
      <c r="R103" s="1"/>
      <c r="T103"/>
    </row>
    <row r="104" spans="14:20">
      <c r="N104" s="35"/>
      <c r="O104" s="1"/>
      <c r="P104" s="32"/>
      <c r="Q104" s="1" t="s">
        <v>17</v>
      </c>
      <c r="R104" s="1"/>
      <c r="T104"/>
    </row>
    <row r="105" spans="14:20">
      <c r="N105" s="35"/>
      <c r="O105" s="1"/>
      <c r="P105" s="32"/>
      <c r="Q105" s="1" t="s">
        <v>17</v>
      </c>
      <c r="R105" s="1"/>
      <c r="T105"/>
    </row>
    <row r="106" spans="14:20">
      <c r="N106" s="35"/>
      <c r="O106" s="1"/>
      <c r="P106" s="32"/>
      <c r="Q106" s="1" t="s">
        <v>17</v>
      </c>
      <c r="R106" s="1"/>
      <c r="T106"/>
    </row>
    <row r="107" spans="14:20">
      <c r="N107" s="35"/>
      <c r="O107" s="1"/>
      <c r="P107" s="32"/>
      <c r="Q107" s="1" t="s">
        <v>17</v>
      </c>
      <c r="R107" s="1"/>
      <c r="T107"/>
    </row>
    <row r="108" spans="14:20">
      <c r="N108" s="35"/>
      <c r="O108" s="1"/>
      <c r="P108" s="32"/>
      <c r="Q108" s="1" t="s">
        <v>17</v>
      </c>
      <c r="R108" s="1"/>
      <c r="T108"/>
    </row>
    <row r="109" spans="14:20">
      <c r="N109" s="35"/>
      <c r="O109" s="1"/>
      <c r="P109" s="32"/>
      <c r="Q109" s="1" t="s">
        <v>17</v>
      </c>
      <c r="R109" s="1"/>
      <c r="T109"/>
    </row>
    <row r="110" spans="14:20">
      <c r="N110" s="35"/>
      <c r="O110" s="1"/>
      <c r="P110" s="32"/>
      <c r="Q110" s="1" t="s">
        <v>17</v>
      </c>
      <c r="R110" s="1"/>
      <c r="T110"/>
    </row>
    <row r="111" spans="14:20">
      <c r="N111" s="35"/>
      <c r="O111" s="1"/>
      <c r="P111" s="32"/>
      <c r="Q111" s="1" t="s">
        <v>17</v>
      </c>
      <c r="R111" s="1"/>
      <c r="T111"/>
    </row>
    <row r="112" spans="14:20">
      <c r="N112" s="35"/>
      <c r="O112" s="1"/>
      <c r="P112" s="32"/>
      <c r="Q112" s="1" t="s">
        <v>17</v>
      </c>
      <c r="R112" s="1"/>
      <c r="T112"/>
    </row>
    <row r="113" spans="14:20">
      <c r="N113" s="35"/>
      <c r="O113" s="1"/>
      <c r="P113" s="32"/>
      <c r="Q113" s="1" t="s">
        <v>17</v>
      </c>
      <c r="R113" s="1"/>
      <c r="T113"/>
    </row>
    <row r="114" spans="14:20">
      <c r="N114" s="35"/>
      <c r="O114" s="1"/>
      <c r="P114" s="32"/>
      <c r="Q114" s="1"/>
      <c r="R114" s="1"/>
      <c r="T114"/>
    </row>
    <row r="115" spans="14:20">
      <c r="N115" s="35"/>
      <c r="O115" s="1"/>
      <c r="P115" s="1"/>
      <c r="Q115" s="1"/>
      <c r="R115" s="1"/>
      <c r="T115"/>
    </row>
    <row r="116" spans="14:20">
      <c r="N116" s="35"/>
      <c r="O116" s="1"/>
      <c r="P116" s="1"/>
      <c r="Q116" s="1"/>
      <c r="R116" s="1"/>
      <c r="T116"/>
    </row>
    <row r="117" spans="14:20">
      <c r="N117" s="35"/>
      <c r="O117" s="1"/>
      <c r="P117" s="1"/>
      <c r="Q117" s="1"/>
      <c r="R117" s="1"/>
      <c r="T117"/>
    </row>
    <row r="118" spans="14:20">
      <c r="N118" s="35"/>
      <c r="O118" s="1"/>
      <c r="P118" s="1"/>
      <c r="Q118" s="1"/>
      <c r="R118" s="1"/>
      <c r="T118"/>
    </row>
    <row r="119" spans="14:20">
      <c r="N119" s="35"/>
      <c r="O119" s="1"/>
      <c r="P119" s="1"/>
      <c r="Q119" s="1"/>
      <c r="R119" s="1"/>
      <c r="T119"/>
    </row>
    <row r="120" spans="14:20">
      <c r="N120" s="35"/>
      <c r="O120" s="1"/>
      <c r="P120" s="1"/>
      <c r="Q120" s="1"/>
      <c r="R120" s="1"/>
      <c r="T120"/>
    </row>
    <row r="121" spans="14:20">
      <c r="N121" s="35"/>
      <c r="O121" s="1"/>
      <c r="P121" s="1"/>
      <c r="Q121" s="1"/>
      <c r="R121" s="1"/>
      <c r="T121"/>
    </row>
    <row r="122" spans="14:20">
      <c r="N122" s="35"/>
      <c r="O122" s="1"/>
      <c r="P122" s="1"/>
      <c r="Q122" s="1"/>
      <c r="R122" s="1"/>
      <c r="T122"/>
    </row>
    <row r="123" spans="14:20">
      <c r="N123" s="35"/>
      <c r="O123" s="1"/>
      <c r="P123" s="1"/>
      <c r="Q123" s="1"/>
      <c r="R123" s="1"/>
      <c r="T123"/>
    </row>
    <row r="124" spans="14:20">
      <c r="N124" s="35"/>
      <c r="O124" s="1"/>
      <c r="P124" s="1"/>
      <c r="Q124" s="1"/>
      <c r="R124" s="1"/>
      <c r="T124"/>
    </row>
    <row r="125" spans="14:20">
      <c r="N125" s="35"/>
      <c r="O125" s="1"/>
      <c r="P125" s="1"/>
      <c r="Q125" s="1"/>
      <c r="R125" s="1"/>
      <c r="T125"/>
    </row>
    <row r="126" spans="14:20">
      <c r="N126" s="35"/>
      <c r="O126" s="1"/>
      <c r="P126" s="1"/>
      <c r="Q126" s="1"/>
      <c r="R126" s="1"/>
      <c r="T126"/>
    </row>
    <row r="127" spans="14:20">
      <c r="N127" s="35"/>
      <c r="O127" s="1"/>
      <c r="P127" s="1"/>
      <c r="Q127" s="1"/>
      <c r="R127" s="1"/>
      <c r="T127"/>
    </row>
    <row r="128" spans="14:20">
      <c r="R128" s="1"/>
      <c r="T128"/>
    </row>
    <row r="129" spans="18:20">
      <c r="R129" s="1"/>
      <c r="T129"/>
    </row>
    <row r="130" spans="18:20">
      <c r="R130" s="1"/>
      <c r="T130"/>
    </row>
    <row r="131" spans="18:20">
      <c r="R131" s="1"/>
      <c r="T131"/>
    </row>
    <row r="132" spans="18:20">
      <c r="R132" s="1"/>
      <c r="T132"/>
    </row>
    <row r="133" spans="18:20">
      <c r="R133" s="1"/>
      <c r="T133"/>
    </row>
    <row r="134" spans="18:20">
      <c r="R134" s="1"/>
      <c r="T134"/>
    </row>
    <row r="135" spans="18:20">
      <c r="R135" s="1"/>
      <c r="T135"/>
    </row>
    <row r="136" spans="18:20">
      <c r="R136" s="1"/>
      <c r="T136"/>
    </row>
    <row r="137" spans="18:20">
      <c r="R137" s="1"/>
      <c r="T137"/>
    </row>
    <row r="138" spans="18:20">
      <c r="T138"/>
    </row>
    <row r="139" spans="18:20">
      <c r="T139"/>
    </row>
    <row r="140" spans="18:20">
      <c r="T140"/>
    </row>
    <row r="141" spans="18:20">
      <c r="T141"/>
    </row>
    <row r="142" spans="18:20">
      <c r="T142"/>
    </row>
    <row r="143" spans="18:20">
      <c r="T143"/>
    </row>
    <row r="144" spans="18:20">
      <c r="T144"/>
    </row>
    <row r="145" spans="18:20">
      <c r="T145"/>
    </row>
    <row r="146" spans="18:20">
      <c r="T146"/>
    </row>
    <row r="147" spans="18:20">
      <c r="T147"/>
    </row>
    <row r="148" spans="18:20">
      <c r="T148"/>
    </row>
    <row r="149" spans="18:20">
      <c r="T149"/>
    </row>
    <row r="150" spans="18:20">
      <c r="R150" s="1"/>
      <c r="T150"/>
    </row>
    <row r="151" spans="18:20">
      <c r="R151" s="1"/>
      <c r="T151"/>
    </row>
    <row r="152" spans="18:20">
      <c r="T152"/>
    </row>
    <row r="153" spans="18:20">
      <c r="T153"/>
    </row>
    <row r="154" spans="18:20">
      <c r="T154"/>
    </row>
    <row r="155" spans="18:20">
      <c r="T155"/>
    </row>
    <row r="156" spans="18:20">
      <c r="T156"/>
    </row>
    <row r="157" spans="18:20">
      <c r="T157"/>
    </row>
    <row r="158" spans="18:20">
      <c r="T158"/>
    </row>
    <row r="159" spans="18:20">
      <c r="T159"/>
    </row>
    <row r="160" spans="18:20">
      <c r="T160"/>
    </row>
    <row r="164" spans="18:20">
      <c r="R164" s="1"/>
    </row>
    <row r="165" spans="18:20">
      <c r="R165" s="1"/>
    </row>
    <row r="171" spans="18:20">
      <c r="S171" s="2"/>
    </row>
    <row r="172" spans="18:20">
      <c r="S172" s="2"/>
      <c r="T172"/>
    </row>
    <row r="173" spans="18:20">
      <c r="S173" s="2"/>
      <c r="T173"/>
    </row>
    <row r="174" spans="18:20">
      <c r="S174" s="2"/>
      <c r="T174"/>
    </row>
    <row r="175" spans="18:20">
      <c r="S175" s="2"/>
      <c r="T175"/>
    </row>
    <row r="176" spans="18:20">
      <c r="S176" s="2"/>
      <c r="T176"/>
    </row>
    <row r="177" spans="18:20">
      <c r="S177" s="2"/>
      <c r="T177"/>
    </row>
    <row r="178" spans="18:20">
      <c r="R178" s="1"/>
      <c r="S178" s="2"/>
      <c r="T178"/>
    </row>
    <row r="179" spans="18:20">
      <c r="R179" s="1"/>
      <c r="S179" s="2"/>
      <c r="T179"/>
    </row>
    <row r="180" spans="18:20">
      <c r="R180" s="1"/>
      <c r="S180" s="2"/>
      <c r="T180"/>
    </row>
    <row r="181" spans="18:20">
      <c r="R181" s="1"/>
      <c r="S181" s="2"/>
      <c r="T181"/>
    </row>
    <row r="182" spans="18:20">
      <c r="R182" s="1"/>
      <c r="S182" s="2"/>
      <c r="T182"/>
    </row>
    <row r="183" spans="18:20">
      <c r="R183" s="1"/>
      <c r="S183" s="2"/>
      <c r="T183"/>
    </row>
    <row r="184" spans="18:20">
      <c r="R184" s="1"/>
      <c r="S184" s="2"/>
      <c r="T184"/>
    </row>
    <row r="185" spans="18:20">
      <c r="R185" s="1"/>
      <c r="S185" s="2"/>
      <c r="T185"/>
    </row>
    <row r="186" spans="18:20">
      <c r="R186" s="1"/>
      <c r="S186" s="2"/>
      <c r="T186"/>
    </row>
    <row r="187" spans="18:20">
      <c r="R187" s="1"/>
      <c r="S187" s="2"/>
      <c r="T187"/>
    </row>
    <row r="188" spans="18:20">
      <c r="R188" s="1"/>
      <c r="S188" s="2"/>
      <c r="T188"/>
    </row>
    <row r="189" spans="18:20">
      <c r="R189" s="1"/>
      <c r="S189" s="2"/>
      <c r="T189"/>
    </row>
    <row r="190" spans="18:20">
      <c r="R190" s="1"/>
      <c r="S190" s="2"/>
      <c r="T190"/>
    </row>
    <row r="191" spans="18:20">
      <c r="R191" s="1"/>
      <c r="S191" s="2"/>
      <c r="T191"/>
    </row>
    <row r="192" spans="18:20">
      <c r="R192" s="1"/>
      <c r="S192" s="2"/>
      <c r="T192"/>
    </row>
    <row r="193" spans="10:20">
      <c r="S193" s="2"/>
      <c r="T193"/>
    </row>
    <row r="194" spans="10:20">
      <c r="S194" s="2"/>
      <c r="T194"/>
    </row>
    <row r="195" spans="10:20">
      <c r="S195" s="2"/>
      <c r="T195"/>
    </row>
    <row r="196" spans="10:20">
      <c r="S196" s="2"/>
      <c r="T196"/>
    </row>
    <row r="197" spans="10:20">
      <c r="J197" s="33"/>
      <c r="S197" s="2"/>
      <c r="T197"/>
    </row>
    <row r="198" spans="10:20">
      <c r="J198" s="33"/>
      <c r="S198" s="2"/>
      <c r="T198"/>
    </row>
    <row r="199" spans="10:20">
      <c r="J199" s="33"/>
      <c r="S199" s="2"/>
      <c r="T199"/>
    </row>
    <row r="200" spans="10:20">
      <c r="S200" s="2"/>
      <c r="T200"/>
    </row>
    <row r="201" spans="10:20">
      <c r="S201" s="2"/>
      <c r="T201"/>
    </row>
    <row r="202" spans="10:20">
      <c r="S202" s="2"/>
      <c r="T202"/>
    </row>
    <row r="203" spans="10:20">
      <c r="T203"/>
    </row>
    <row r="209" spans="20:20">
      <c r="T209"/>
    </row>
    <row r="210" spans="20:20">
      <c r="T210"/>
    </row>
    <row r="211" spans="20:20">
      <c r="T211"/>
    </row>
    <row r="212" spans="20:20">
      <c r="T212"/>
    </row>
    <row r="213" spans="20:20">
      <c r="T213"/>
    </row>
    <row r="214" spans="20:20">
      <c r="T214"/>
    </row>
  </sheetData>
  <conditionalFormatting sqref="D3 D34:D39 D6:D9">
    <cfRule type="cellIs" dxfId="2" priority="3" operator="lessThan">
      <formula>0</formula>
    </cfRule>
  </conditionalFormatting>
  <conditionalFormatting sqref="D4:D5 D12:D31">
    <cfRule type="cellIs" dxfId="1" priority="2" operator="greaterThan">
      <formula>0</formula>
    </cfRule>
  </conditionalFormatting>
  <conditionalFormatting sqref="D37">
    <cfRule type="cellIs" dxfId="0" priority="1" operator="lessThan">
      <formula>0</formula>
    </cfRule>
  </conditionalFormatting>
  <dataValidations count="1">
    <dataValidation type="list" allowBlank="1" showInputMessage="1" showErrorMessage="1" sqref="R138:R179 Q3:Q114">
      <formula1>$T$2:$T$31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9"/>
  <dimension ref="A1:O36"/>
  <sheetViews>
    <sheetView workbookViewId="0">
      <selection activeCell="L13" sqref="L13"/>
    </sheetView>
  </sheetViews>
  <sheetFormatPr defaultRowHeight="15"/>
  <cols>
    <col min="1" max="1" width="10.7109375" bestFit="1" customWidth="1"/>
    <col min="2" max="13" width="10.7109375" customWidth="1"/>
  </cols>
  <sheetData>
    <row r="1" spans="1:13">
      <c r="B1" s="108">
        <v>42005</v>
      </c>
      <c r="C1" s="108">
        <v>42036</v>
      </c>
      <c r="D1" s="108">
        <v>42064</v>
      </c>
      <c r="E1" s="108">
        <v>42095</v>
      </c>
      <c r="F1" s="108">
        <v>42125</v>
      </c>
      <c r="G1" s="108">
        <v>42156</v>
      </c>
      <c r="H1" s="108">
        <v>42186</v>
      </c>
      <c r="I1" s="108">
        <v>42217</v>
      </c>
      <c r="J1" s="108">
        <v>42248</v>
      </c>
      <c r="K1" s="108">
        <v>42278</v>
      </c>
      <c r="L1" s="108">
        <v>42309</v>
      </c>
      <c r="M1" s="108">
        <v>42339</v>
      </c>
    </row>
    <row r="2" spans="1:13">
      <c r="A2" t="s">
        <v>278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</row>
    <row r="3" spans="1:13">
      <c r="A3" t="s">
        <v>212</v>
      </c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</row>
    <row r="4" spans="1:13">
      <c r="A4" t="s">
        <v>214</v>
      </c>
      <c r="B4" s="125" t="e">
        <f>+VLOOKUP(B1,Mortgage!$A$8:$L$80,10,FALSE)</f>
        <v>#N/A</v>
      </c>
      <c r="C4" s="125" t="e">
        <f>+VLOOKUP(C1,Mortgage!$A$8:$L$80,10,FALSE)</f>
        <v>#N/A</v>
      </c>
      <c r="D4" s="125" t="e">
        <f>+VLOOKUP(D1,Mortgage!$A$8:$L$80,10,FALSE)</f>
        <v>#N/A</v>
      </c>
      <c r="E4" s="125" t="e">
        <f>+VLOOKUP(E1,Mortgage!$A$8:$L$80,10,FALSE)</f>
        <v>#N/A</v>
      </c>
      <c r="F4" s="125" t="e">
        <f>+VLOOKUP(F1,Mortgage!$A$8:$L$80,10,FALSE)</f>
        <v>#N/A</v>
      </c>
      <c r="G4" s="125" t="e">
        <f>+VLOOKUP(G1,Mortgage!$A$8:$L$80,10,FALSE)</f>
        <v>#N/A</v>
      </c>
      <c r="H4" s="125" t="e">
        <f>+VLOOKUP(H1,Mortgage!$A$8:$L$80,10,FALSE)</f>
        <v>#N/A</v>
      </c>
      <c r="I4" s="125" t="e">
        <f>+VLOOKUP(I1,Mortgage!$A$8:$L$80,10,FALSE)</f>
        <v>#N/A</v>
      </c>
      <c r="J4" s="125" t="e">
        <f>+VLOOKUP(J1,Mortgage!$A$8:$L$80,10,FALSE)</f>
        <v>#N/A</v>
      </c>
      <c r="K4" s="125" t="e">
        <f>+VLOOKUP(K1,Mortgage!$A$8:$L$80,10,FALSE)</f>
        <v>#N/A</v>
      </c>
      <c r="L4" s="125" t="e">
        <f>+VLOOKUP(L1,Mortgage!$A$8:$L$80,10,FALSE)</f>
        <v>#N/A</v>
      </c>
      <c r="M4" s="125" t="e">
        <f>+VLOOKUP(M1,Mortgage!$A$8:$L$80,10,FALSE)</f>
        <v>#N/A</v>
      </c>
    </row>
    <row r="5" spans="1:13">
      <c r="A5" t="s">
        <v>9</v>
      </c>
      <c r="B5" s="125" t="e">
        <f>-VLOOKUP(B1,Mortgage!$A$8:$L$80,9,FALSE)</f>
        <v>#N/A</v>
      </c>
      <c r="C5" s="125" t="e">
        <f>-VLOOKUP(C1,Mortgage!$A$8:$L$80,9,FALSE)</f>
        <v>#N/A</v>
      </c>
      <c r="D5" s="125" t="e">
        <f>-VLOOKUP(D1,Mortgage!$A$8:$L$80,9,FALSE)</f>
        <v>#N/A</v>
      </c>
      <c r="E5" s="125" t="e">
        <f>-VLOOKUP(E1,Mortgage!$A$8:$L$80,9,FALSE)</f>
        <v>#N/A</v>
      </c>
      <c r="F5" s="125" t="e">
        <f>-VLOOKUP(F1,Mortgage!$A$8:$L$80,9,FALSE)</f>
        <v>#N/A</v>
      </c>
      <c r="G5" s="125" t="e">
        <f>-VLOOKUP(G1,Mortgage!$A$8:$L$80,9,FALSE)</f>
        <v>#N/A</v>
      </c>
      <c r="H5" s="125" t="e">
        <f>-VLOOKUP(H1,Mortgage!$A$8:$L$80,9,FALSE)</f>
        <v>#N/A</v>
      </c>
      <c r="I5" s="125" t="e">
        <f>-VLOOKUP(I1,Mortgage!$A$8:$L$80,9,FALSE)</f>
        <v>#N/A</v>
      </c>
      <c r="J5" s="125" t="e">
        <f>-VLOOKUP(J1,Mortgage!$A$8:$L$80,9,FALSE)</f>
        <v>#N/A</v>
      </c>
      <c r="K5" s="125" t="e">
        <f>-VLOOKUP(K1,Mortgage!$A$8:$L$80,9,FALSE)</f>
        <v>#N/A</v>
      </c>
      <c r="L5" s="125" t="e">
        <f>-VLOOKUP(L1,Mortgage!$A$8:$L$80,9,FALSE)</f>
        <v>#N/A</v>
      </c>
      <c r="M5" s="125" t="e">
        <f>-VLOOKUP(M1,Mortgage!$A$8:$L$80,9,FALSE)</f>
        <v>#N/A</v>
      </c>
    </row>
    <row r="6" spans="1:13">
      <c r="A6" t="s">
        <v>213</v>
      </c>
      <c r="B6" s="124" t="e">
        <f>+B2+B3+B5</f>
        <v>#N/A</v>
      </c>
      <c r="C6" s="124" t="e">
        <f>+C2+C3+C5</f>
        <v>#N/A</v>
      </c>
      <c r="D6" s="124" t="e">
        <f t="shared" ref="D6:M6" si="0">+D2+D3+D5</f>
        <v>#N/A</v>
      </c>
      <c r="E6" s="124" t="e">
        <f t="shared" si="0"/>
        <v>#N/A</v>
      </c>
      <c r="F6" s="124" t="e">
        <f t="shared" si="0"/>
        <v>#N/A</v>
      </c>
      <c r="G6" s="124" t="e">
        <f t="shared" si="0"/>
        <v>#N/A</v>
      </c>
      <c r="H6" s="124" t="e">
        <f t="shared" si="0"/>
        <v>#N/A</v>
      </c>
      <c r="I6" s="124" t="e">
        <f t="shared" si="0"/>
        <v>#N/A</v>
      </c>
      <c r="J6" s="124" t="e">
        <f t="shared" si="0"/>
        <v>#N/A</v>
      </c>
      <c r="K6" s="124" t="e">
        <f t="shared" si="0"/>
        <v>#N/A</v>
      </c>
      <c r="L6" s="124" t="e">
        <f t="shared" si="0"/>
        <v>#N/A</v>
      </c>
      <c r="M6" s="124" t="e">
        <f t="shared" si="0"/>
        <v>#N/A</v>
      </c>
    </row>
    <row r="8" spans="1:13">
      <c r="M8" s="107"/>
    </row>
    <row r="9" spans="1:13">
      <c r="M9" s="3"/>
    </row>
    <row r="10" spans="1:13">
      <c r="M10" s="107"/>
    </row>
    <row r="11" spans="1:13">
      <c r="M11" s="3"/>
    </row>
    <row r="32" spans="3:13">
      <c r="C32" s="107"/>
      <c r="D32" s="107"/>
      <c r="E32" s="107"/>
      <c r="F32" s="107"/>
      <c r="G32" s="107"/>
      <c r="H32" s="107"/>
      <c r="I32" s="107"/>
      <c r="J32" s="107"/>
      <c r="K32" s="107"/>
      <c r="L32" s="107"/>
      <c r="M32" s="107"/>
    </row>
    <row r="33" spans="3:15">
      <c r="C33" s="107"/>
      <c r="D33" s="107"/>
      <c r="E33" s="107"/>
      <c r="F33" s="107"/>
      <c r="G33" s="107"/>
      <c r="H33" s="107"/>
      <c r="I33" s="107"/>
      <c r="J33" s="107"/>
      <c r="K33" s="107"/>
      <c r="L33" s="107"/>
      <c r="M33" s="107"/>
    </row>
    <row r="34" spans="3:15">
      <c r="C34" s="107"/>
      <c r="D34" s="107"/>
      <c r="E34" s="107"/>
      <c r="F34" s="107"/>
      <c r="G34" s="107"/>
      <c r="H34" s="107"/>
      <c r="I34" s="107"/>
      <c r="J34" s="107"/>
      <c r="K34" s="107"/>
      <c r="L34" s="107"/>
      <c r="M34" s="107"/>
    </row>
    <row r="35" spans="3:15"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</row>
    <row r="36" spans="3:15"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O36" s="109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11"/>
  <dimension ref="A1:EM121"/>
  <sheetViews>
    <sheetView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outlineLevelRow="1" outlineLevelCol="1"/>
  <cols>
    <col min="1" max="1" width="17.42578125" bestFit="1" customWidth="1"/>
    <col min="2" max="2" width="3.7109375" customWidth="1"/>
    <col min="3" max="10" width="8.85546875" style="45" hidden="1" customWidth="1" outlineLevel="1"/>
    <col min="11" max="11" width="10.7109375" style="45" customWidth="1" collapsed="1"/>
    <col min="12" max="12" width="3.7109375" customWidth="1"/>
    <col min="13" max="22" width="8.85546875" style="45" hidden="1" customWidth="1" outlineLevel="1"/>
    <col min="23" max="23" width="10.7109375" style="45" customWidth="1" collapsed="1"/>
    <col min="24" max="24" width="3.7109375" customWidth="1"/>
    <col min="25" max="34" width="8.85546875" style="45" hidden="1" customWidth="1" outlineLevel="1"/>
    <col min="35" max="35" width="10.7109375" style="45" customWidth="1" collapsed="1"/>
    <col min="36" max="36" width="3.7109375" customWidth="1"/>
    <col min="37" max="46" width="8.85546875" style="45" hidden="1" customWidth="1" outlineLevel="1"/>
    <col min="47" max="47" width="10.7109375" style="45" customWidth="1" collapsed="1"/>
    <col min="48" max="48" width="3.7109375" customWidth="1"/>
    <col min="49" max="58" width="8.85546875" style="45" hidden="1" customWidth="1" outlineLevel="1"/>
    <col min="59" max="59" width="10.7109375" style="45" customWidth="1" collapsed="1"/>
    <col min="60" max="60" width="3.7109375" customWidth="1"/>
    <col min="61" max="70" width="8.85546875" style="45" hidden="1" customWidth="1" outlineLevel="1"/>
    <col min="71" max="71" width="10.7109375" style="45" customWidth="1" collapsed="1"/>
    <col min="72" max="72" width="3.7109375" customWidth="1"/>
    <col min="73" max="82" width="8.85546875" style="45" hidden="1" customWidth="1" outlineLevel="1"/>
    <col min="83" max="83" width="10.7109375" style="45" customWidth="1" collapsed="1"/>
    <col min="84" max="84" width="3.7109375" customWidth="1"/>
    <col min="85" max="94" width="8.85546875" style="45" hidden="1" customWidth="1" outlineLevel="1"/>
    <col min="95" max="95" width="10.7109375" style="45" customWidth="1" collapsed="1"/>
    <col min="96" max="96" width="3.7109375" customWidth="1"/>
    <col min="97" max="106" width="8.85546875" style="45" hidden="1" customWidth="1" outlineLevel="1"/>
    <col min="107" max="107" width="10.7109375" style="45" customWidth="1" collapsed="1"/>
    <col min="108" max="108" width="3.7109375" customWidth="1"/>
    <col min="109" max="118" width="8.85546875" style="45" hidden="1" customWidth="1" outlineLevel="1"/>
    <col min="119" max="119" width="10.7109375" style="45" customWidth="1" collapsed="1"/>
    <col min="120" max="120" width="3.7109375" customWidth="1"/>
    <col min="121" max="130" width="8.85546875" style="45" hidden="1" customWidth="1" outlineLevel="1"/>
    <col min="131" max="131" width="10.7109375" style="45" customWidth="1" collapsed="1"/>
    <col min="132" max="132" width="3.7109375" customWidth="1"/>
    <col min="133" max="142" width="8.85546875" style="45" hidden="1" customWidth="1" outlineLevel="1"/>
    <col min="143" max="143" width="10.7109375" style="45" customWidth="1" collapsed="1"/>
  </cols>
  <sheetData>
    <row r="1" spans="1:143">
      <c r="A1" s="64" t="s">
        <v>0</v>
      </c>
      <c r="B1" s="84" t="s">
        <v>178</v>
      </c>
      <c r="C1" s="88"/>
      <c r="D1" s="89"/>
      <c r="E1" s="89"/>
      <c r="F1" s="89"/>
      <c r="G1" s="89"/>
      <c r="H1" s="89"/>
      <c r="I1" s="89"/>
      <c r="J1" s="89"/>
      <c r="K1" s="57" t="s">
        <v>179</v>
      </c>
      <c r="L1" s="84" t="s">
        <v>180</v>
      </c>
      <c r="M1" s="88"/>
      <c r="N1" s="89"/>
      <c r="O1" s="89"/>
      <c r="P1" s="89"/>
      <c r="Q1" s="89"/>
      <c r="R1" s="89"/>
      <c r="S1" s="89"/>
      <c r="T1" s="89"/>
      <c r="U1" s="89"/>
      <c r="V1" s="89"/>
      <c r="W1" s="57" t="s">
        <v>181</v>
      </c>
      <c r="X1" s="84" t="s">
        <v>183</v>
      </c>
      <c r="Y1" s="88"/>
      <c r="Z1" s="89"/>
      <c r="AA1" s="89"/>
      <c r="AB1" s="89"/>
      <c r="AC1" s="89"/>
      <c r="AD1" s="89"/>
      <c r="AE1" s="89"/>
      <c r="AF1" s="89"/>
      <c r="AG1" s="89"/>
      <c r="AH1" s="89"/>
      <c r="AI1" s="87" t="s">
        <v>184</v>
      </c>
      <c r="AJ1" s="84" t="s">
        <v>241</v>
      </c>
      <c r="AK1" s="88"/>
      <c r="AL1" s="89"/>
      <c r="AM1" s="89"/>
      <c r="AN1" s="89"/>
      <c r="AO1" s="89"/>
      <c r="AP1" s="89"/>
      <c r="AQ1" s="89"/>
      <c r="AR1" s="89"/>
      <c r="AS1" s="89"/>
      <c r="AT1" s="89"/>
      <c r="AU1" s="87" t="s">
        <v>250</v>
      </c>
      <c r="AV1" s="84" t="s">
        <v>242</v>
      </c>
      <c r="AW1" s="88"/>
      <c r="AX1" s="89"/>
      <c r="AY1" s="89"/>
      <c r="AZ1" s="89"/>
      <c r="BA1" s="89"/>
      <c r="BB1" s="89"/>
      <c r="BC1" s="89"/>
      <c r="BD1" s="89"/>
      <c r="BE1" s="89"/>
      <c r="BF1" s="89"/>
      <c r="BG1" s="87" t="s">
        <v>251</v>
      </c>
      <c r="BH1" s="84" t="s">
        <v>243</v>
      </c>
      <c r="BI1" s="88"/>
      <c r="BJ1" s="89"/>
      <c r="BK1" s="89"/>
      <c r="BL1" s="89"/>
      <c r="BM1" s="89"/>
      <c r="BN1" s="89"/>
      <c r="BO1" s="89"/>
      <c r="BP1" s="89"/>
      <c r="BQ1" s="89"/>
      <c r="BR1" s="89"/>
      <c r="BS1" s="87" t="s">
        <v>253</v>
      </c>
      <c r="BT1" s="84" t="s">
        <v>244</v>
      </c>
      <c r="BU1" s="88"/>
      <c r="BV1" s="89"/>
      <c r="BW1" s="89"/>
      <c r="BX1" s="89"/>
      <c r="BY1" s="89"/>
      <c r="BZ1" s="89"/>
      <c r="CA1" s="89"/>
      <c r="CB1" s="89"/>
      <c r="CC1" s="89"/>
      <c r="CD1" s="89"/>
      <c r="CE1" s="87" t="s">
        <v>252</v>
      </c>
      <c r="CF1" s="84" t="s">
        <v>245</v>
      </c>
      <c r="CG1" s="88"/>
      <c r="CH1" s="89"/>
      <c r="CI1" s="89"/>
      <c r="CJ1" s="89"/>
      <c r="CK1" s="89"/>
      <c r="CL1" s="89"/>
      <c r="CM1" s="89"/>
      <c r="CN1" s="89"/>
      <c r="CO1" s="89"/>
      <c r="CP1" s="89"/>
      <c r="CQ1" s="87">
        <v>42224</v>
      </c>
      <c r="CR1" s="84" t="s">
        <v>246</v>
      </c>
      <c r="CS1" s="88"/>
      <c r="CT1" s="89"/>
      <c r="CU1" s="89"/>
      <c r="CV1" s="89"/>
      <c r="CW1" s="89"/>
      <c r="CX1" s="89"/>
      <c r="CY1" s="89"/>
      <c r="CZ1" s="89"/>
      <c r="DA1" s="89"/>
      <c r="DB1" s="89"/>
      <c r="DC1" s="87" t="s">
        <v>254</v>
      </c>
      <c r="DD1" s="84" t="s">
        <v>247</v>
      </c>
      <c r="DE1" s="88"/>
      <c r="DF1" s="89"/>
      <c r="DG1" s="89"/>
      <c r="DH1" s="89"/>
      <c r="DI1" s="89"/>
      <c r="DJ1" s="89"/>
      <c r="DK1" s="89"/>
      <c r="DL1" s="89"/>
      <c r="DM1" s="89"/>
      <c r="DN1" s="89"/>
      <c r="DO1" s="87" t="s">
        <v>255</v>
      </c>
      <c r="DP1" s="84" t="s">
        <v>248</v>
      </c>
      <c r="DQ1" s="88"/>
      <c r="DR1" s="89"/>
      <c r="DS1" s="89"/>
      <c r="DT1" s="89"/>
      <c r="DU1" s="89"/>
      <c r="DV1" s="89"/>
      <c r="DW1" s="89"/>
      <c r="DX1" s="89"/>
      <c r="DY1" s="89"/>
      <c r="DZ1" s="89"/>
      <c r="EA1" s="87" t="s">
        <v>256</v>
      </c>
      <c r="EB1" s="84" t="s">
        <v>249</v>
      </c>
      <c r="EC1" s="88"/>
      <c r="ED1" s="89"/>
      <c r="EE1" s="89"/>
      <c r="EF1" s="89"/>
      <c r="EG1" s="89"/>
      <c r="EH1" s="89"/>
      <c r="EI1" s="89"/>
      <c r="EJ1" s="89"/>
      <c r="EK1" s="89"/>
      <c r="EL1" s="89"/>
      <c r="EM1" s="87" t="s">
        <v>257</v>
      </c>
    </row>
    <row r="2" spans="1:143" ht="15.75" thickBot="1">
      <c r="A2" s="65" t="s">
        <v>81</v>
      </c>
      <c r="B2" s="43"/>
      <c r="C2" s="90"/>
      <c r="D2" s="91"/>
      <c r="E2" s="91"/>
      <c r="F2" s="91"/>
      <c r="G2" s="91"/>
      <c r="H2" s="91"/>
      <c r="I2" s="91"/>
      <c r="J2" s="91"/>
      <c r="K2" s="91" t="s">
        <v>82</v>
      </c>
      <c r="L2" s="43"/>
      <c r="M2" s="90"/>
      <c r="N2" s="91"/>
      <c r="O2" s="91"/>
      <c r="P2" s="91"/>
      <c r="Q2" s="91"/>
      <c r="R2" s="91"/>
      <c r="S2" s="91"/>
      <c r="T2" s="91"/>
      <c r="U2" s="91"/>
      <c r="V2" s="91"/>
      <c r="W2" s="91" t="s">
        <v>82</v>
      </c>
      <c r="X2" s="43"/>
      <c r="Y2" s="90"/>
      <c r="Z2" s="91"/>
      <c r="AA2" s="91"/>
      <c r="AB2" s="91"/>
      <c r="AC2" s="91"/>
      <c r="AD2" s="91"/>
      <c r="AE2" s="91"/>
      <c r="AF2" s="91"/>
      <c r="AG2" s="91"/>
      <c r="AH2" s="91"/>
      <c r="AI2" s="91" t="s">
        <v>82</v>
      </c>
      <c r="AJ2" s="43"/>
      <c r="AK2" s="90"/>
      <c r="AL2" s="91"/>
      <c r="AM2" s="91"/>
      <c r="AN2" s="91"/>
      <c r="AO2" s="91"/>
      <c r="AP2" s="91"/>
      <c r="AQ2" s="91"/>
      <c r="AR2" s="91"/>
      <c r="AS2" s="91"/>
      <c r="AT2" s="91"/>
      <c r="AU2" s="91" t="s">
        <v>82</v>
      </c>
      <c r="AV2" s="43"/>
      <c r="AW2" s="90"/>
      <c r="AX2" s="91"/>
      <c r="AY2" s="91"/>
      <c r="AZ2" s="91"/>
      <c r="BA2" s="91"/>
      <c r="BB2" s="91"/>
      <c r="BC2" s="91"/>
      <c r="BD2" s="91"/>
      <c r="BE2" s="91"/>
      <c r="BF2" s="91"/>
      <c r="BG2" s="91" t="s">
        <v>82</v>
      </c>
      <c r="BH2" s="43"/>
      <c r="BI2" s="90"/>
      <c r="BJ2" s="91"/>
      <c r="BK2" s="91"/>
      <c r="BL2" s="91"/>
      <c r="BM2" s="91"/>
      <c r="BN2" s="91"/>
      <c r="BO2" s="91"/>
      <c r="BP2" s="91"/>
      <c r="BQ2" s="91"/>
      <c r="BR2" s="91"/>
      <c r="BS2" s="91" t="s">
        <v>82</v>
      </c>
      <c r="BT2" s="43"/>
      <c r="BU2" s="90"/>
      <c r="BV2" s="91"/>
      <c r="BW2" s="91"/>
      <c r="BX2" s="91"/>
      <c r="BY2" s="91"/>
      <c r="BZ2" s="91"/>
      <c r="CA2" s="91"/>
      <c r="CB2" s="91"/>
      <c r="CC2" s="91"/>
      <c r="CD2" s="91"/>
      <c r="CE2" s="91" t="s">
        <v>82</v>
      </c>
      <c r="CF2" s="43"/>
      <c r="CG2" s="90"/>
      <c r="CH2" s="91"/>
      <c r="CI2" s="91"/>
      <c r="CJ2" s="91"/>
      <c r="CK2" s="91"/>
      <c r="CL2" s="91"/>
      <c r="CM2" s="91"/>
      <c r="CN2" s="91"/>
      <c r="CO2" s="91"/>
      <c r="CP2" s="91"/>
      <c r="CQ2" s="91" t="s">
        <v>82</v>
      </c>
      <c r="CR2" s="43"/>
      <c r="CS2" s="90"/>
      <c r="CT2" s="91"/>
      <c r="CU2" s="91"/>
      <c r="CV2" s="91"/>
      <c r="CW2" s="91"/>
      <c r="CX2" s="91"/>
      <c r="CY2" s="91"/>
      <c r="CZ2" s="91"/>
      <c r="DA2" s="91"/>
      <c r="DB2" s="91"/>
      <c r="DC2" s="91" t="s">
        <v>82</v>
      </c>
      <c r="DD2" s="43"/>
      <c r="DE2" s="90"/>
      <c r="DF2" s="91"/>
      <c r="DG2" s="91"/>
      <c r="DH2" s="91"/>
      <c r="DI2" s="91"/>
      <c r="DJ2" s="91"/>
      <c r="DK2" s="91"/>
      <c r="DL2" s="91"/>
      <c r="DM2" s="91"/>
      <c r="DN2" s="91"/>
      <c r="DO2" s="91" t="s">
        <v>82</v>
      </c>
      <c r="DP2" s="43"/>
      <c r="DQ2" s="90"/>
      <c r="DR2" s="91"/>
      <c r="DS2" s="91"/>
      <c r="DT2" s="91"/>
      <c r="DU2" s="91"/>
      <c r="DV2" s="91"/>
      <c r="DW2" s="91"/>
      <c r="DX2" s="91"/>
      <c r="DY2" s="91"/>
      <c r="DZ2" s="91"/>
      <c r="EA2" s="91" t="s">
        <v>82</v>
      </c>
      <c r="EB2" s="43"/>
      <c r="EC2" s="90"/>
      <c r="ED2" s="91"/>
      <c r="EE2" s="91"/>
      <c r="EF2" s="91"/>
      <c r="EG2" s="91"/>
      <c r="EH2" s="91"/>
      <c r="EI2" s="91"/>
      <c r="EJ2" s="91"/>
      <c r="EK2" s="91"/>
      <c r="EL2" s="91"/>
      <c r="EM2" s="91" t="s">
        <v>82</v>
      </c>
    </row>
    <row r="3" spans="1:143" ht="18.75">
      <c r="A3" s="66" t="s">
        <v>82</v>
      </c>
      <c r="B3" s="85"/>
      <c r="C3" s="75">
        <f t="shared" ref="C3:J3" si="0">+C4+C5+C20+C47+C60+C68+C96</f>
        <v>0</v>
      </c>
      <c r="D3" s="52">
        <f t="shared" si="0"/>
        <v>0</v>
      </c>
      <c r="E3" s="52">
        <f t="shared" si="0"/>
        <v>0</v>
      </c>
      <c r="F3" s="52">
        <f t="shared" si="0"/>
        <v>0</v>
      </c>
      <c r="G3" s="52">
        <f t="shared" si="0"/>
        <v>0</v>
      </c>
      <c r="H3" s="52">
        <f t="shared" si="0"/>
        <v>0</v>
      </c>
      <c r="I3" s="52">
        <f t="shared" si="0"/>
        <v>0</v>
      </c>
      <c r="J3" s="52">
        <f t="shared" si="0"/>
        <v>0</v>
      </c>
      <c r="K3" s="52">
        <f t="shared" ref="K3:K18" si="1">+SUM(C3:J3)</f>
        <v>0</v>
      </c>
      <c r="L3" s="85"/>
      <c r="M3" s="75">
        <f t="shared" ref="M3:V3" si="2">+M4+M5+M20+M47+M60+M68+M96</f>
        <v>0</v>
      </c>
      <c r="N3" s="52">
        <f t="shared" si="2"/>
        <v>0</v>
      </c>
      <c r="O3" s="52">
        <f t="shared" si="2"/>
        <v>0</v>
      </c>
      <c r="P3" s="52">
        <f t="shared" si="2"/>
        <v>0</v>
      </c>
      <c r="Q3" s="52">
        <f t="shared" si="2"/>
        <v>0</v>
      </c>
      <c r="R3" s="52">
        <f t="shared" si="2"/>
        <v>0</v>
      </c>
      <c r="S3" s="52">
        <f t="shared" si="2"/>
        <v>0</v>
      </c>
      <c r="T3" s="52">
        <f t="shared" si="2"/>
        <v>0</v>
      </c>
      <c r="U3" s="52">
        <f t="shared" si="2"/>
        <v>0</v>
      </c>
      <c r="V3" s="52">
        <f t="shared" si="2"/>
        <v>0</v>
      </c>
      <c r="W3" s="52">
        <f>+SUM(M3:V3)</f>
        <v>0</v>
      </c>
      <c r="X3" s="85"/>
      <c r="Y3" s="75">
        <f t="shared" ref="Y3:AH3" si="3">+Y4+Y5+Y20+Y47+Y60+Y68+Y96</f>
        <v>0</v>
      </c>
      <c r="Z3" s="52">
        <f t="shared" si="3"/>
        <v>0</v>
      </c>
      <c r="AA3" s="52">
        <f t="shared" si="3"/>
        <v>0</v>
      </c>
      <c r="AB3" s="52">
        <f t="shared" si="3"/>
        <v>0</v>
      </c>
      <c r="AC3" s="52">
        <f t="shared" si="3"/>
        <v>0</v>
      </c>
      <c r="AD3" s="52">
        <f t="shared" si="3"/>
        <v>0</v>
      </c>
      <c r="AE3" s="52">
        <f t="shared" si="3"/>
        <v>0</v>
      </c>
      <c r="AF3" s="52">
        <f t="shared" si="3"/>
        <v>0</v>
      </c>
      <c r="AG3" s="52">
        <f t="shared" si="3"/>
        <v>0</v>
      </c>
      <c r="AH3" s="52">
        <f t="shared" si="3"/>
        <v>0</v>
      </c>
      <c r="AI3" s="52">
        <f>+SUM(Y3:AH3)</f>
        <v>0</v>
      </c>
      <c r="AJ3" s="85"/>
      <c r="AK3" s="75">
        <f t="shared" ref="AK3:AT3" si="4">+AK4+AK5+AK20+AK47+AK60+AK68+AK96</f>
        <v>0</v>
      </c>
      <c r="AL3" s="52">
        <f t="shared" si="4"/>
        <v>0</v>
      </c>
      <c r="AM3" s="52">
        <f t="shared" si="4"/>
        <v>0</v>
      </c>
      <c r="AN3" s="52">
        <f t="shared" si="4"/>
        <v>0</v>
      </c>
      <c r="AO3" s="52">
        <f t="shared" si="4"/>
        <v>0</v>
      </c>
      <c r="AP3" s="52">
        <f t="shared" si="4"/>
        <v>0</v>
      </c>
      <c r="AQ3" s="52">
        <f t="shared" si="4"/>
        <v>0</v>
      </c>
      <c r="AR3" s="52">
        <f t="shared" si="4"/>
        <v>0</v>
      </c>
      <c r="AS3" s="52">
        <f t="shared" si="4"/>
        <v>0</v>
      </c>
      <c r="AT3" s="52">
        <f t="shared" si="4"/>
        <v>0</v>
      </c>
      <c r="AU3" s="52">
        <f>+SUM(AK3:AT3)</f>
        <v>0</v>
      </c>
      <c r="AV3" s="85"/>
      <c r="AW3" s="75">
        <f t="shared" ref="AW3:BF3" si="5">+AW4+AW5+AW20+AW47+AW60+AW68+AW96</f>
        <v>0</v>
      </c>
      <c r="AX3" s="52">
        <f t="shared" si="5"/>
        <v>0</v>
      </c>
      <c r="AY3" s="52">
        <f t="shared" si="5"/>
        <v>0</v>
      </c>
      <c r="AZ3" s="52">
        <f t="shared" si="5"/>
        <v>0</v>
      </c>
      <c r="BA3" s="52">
        <f t="shared" si="5"/>
        <v>0</v>
      </c>
      <c r="BB3" s="52">
        <f t="shared" si="5"/>
        <v>0</v>
      </c>
      <c r="BC3" s="52">
        <f t="shared" si="5"/>
        <v>0</v>
      </c>
      <c r="BD3" s="52">
        <f t="shared" si="5"/>
        <v>0</v>
      </c>
      <c r="BE3" s="52">
        <f t="shared" si="5"/>
        <v>0</v>
      </c>
      <c r="BF3" s="52">
        <f t="shared" si="5"/>
        <v>0</v>
      </c>
      <c r="BG3" s="52">
        <f>+SUM(AW3:BF3)</f>
        <v>0</v>
      </c>
      <c r="BH3" s="85"/>
      <c r="BI3" s="75">
        <f t="shared" ref="BI3:BR3" si="6">+BI4+BI5+BI20+BI47+BI60+BI68+BI96</f>
        <v>0</v>
      </c>
      <c r="BJ3" s="52">
        <f t="shared" si="6"/>
        <v>0</v>
      </c>
      <c r="BK3" s="52">
        <f t="shared" si="6"/>
        <v>0</v>
      </c>
      <c r="BL3" s="52">
        <f t="shared" si="6"/>
        <v>0</v>
      </c>
      <c r="BM3" s="52">
        <f t="shared" si="6"/>
        <v>0</v>
      </c>
      <c r="BN3" s="52">
        <f t="shared" si="6"/>
        <v>0</v>
      </c>
      <c r="BO3" s="52">
        <f t="shared" si="6"/>
        <v>0</v>
      </c>
      <c r="BP3" s="52">
        <f t="shared" si="6"/>
        <v>0</v>
      </c>
      <c r="BQ3" s="52">
        <f t="shared" si="6"/>
        <v>0</v>
      </c>
      <c r="BR3" s="52">
        <f t="shared" si="6"/>
        <v>0</v>
      </c>
      <c r="BS3" s="52">
        <f>+SUM(BI3:BR3)</f>
        <v>0</v>
      </c>
      <c r="BT3" s="85"/>
      <c r="BU3" s="75">
        <f t="shared" ref="BU3:CD3" si="7">+BU4+BU5+BU20+BU47+BU60+BU68+BU96</f>
        <v>0</v>
      </c>
      <c r="BV3" s="52">
        <f t="shared" si="7"/>
        <v>0</v>
      </c>
      <c r="BW3" s="52">
        <f t="shared" si="7"/>
        <v>0</v>
      </c>
      <c r="BX3" s="52">
        <f t="shared" si="7"/>
        <v>0</v>
      </c>
      <c r="BY3" s="52">
        <f t="shared" si="7"/>
        <v>0</v>
      </c>
      <c r="BZ3" s="52">
        <f t="shared" si="7"/>
        <v>0</v>
      </c>
      <c r="CA3" s="52">
        <f t="shared" si="7"/>
        <v>0</v>
      </c>
      <c r="CB3" s="52">
        <f t="shared" si="7"/>
        <v>0</v>
      </c>
      <c r="CC3" s="52">
        <f t="shared" si="7"/>
        <v>0</v>
      </c>
      <c r="CD3" s="52">
        <f t="shared" si="7"/>
        <v>0</v>
      </c>
      <c r="CE3" s="52">
        <f>+SUM(BU3:CD3)</f>
        <v>0</v>
      </c>
      <c r="CF3" s="85"/>
      <c r="CG3" s="75">
        <f t="shared" ref="CG3:CP3" si="8">+CG4+CG5+CG20+CG47+CG60+CG68+CG96</f>
        <v>0</v>
      </c>
      <c r="CH3" s="52">
        <f t="shared" si="8"/>
        <v>0</v>
      </c>
      <c r="CI3" s="52">
        <f t="shared" si="8"/>
        <v>0</v>
      </c>
      <c r="CJ3" s="52">
        <f t="shared" si="8"/>
        <v>0</v>
      </c>
      <c r="CK3" s="52">
        <f t="shared" si="8"/>
        <v>0</v>
      </c>
      <c r="CL3" s="52">
        <f t="shared" si="8"/>
        <v>0</v>
      </c>
      <c r="CM3" s="52">
        <f t="shared" si="8"/>
        <v>0</v>
      </c>
      <c r="CN3" s="52">
        <f t="shared" si="8"/>
        <v>0</v>
      </c>
      <c r="CO3" s="52">
        <f t="shared" si="8"/>
        <v>0</v>
      </c>
      <c r="CP3" s="52">
        <f t="shared" si="8"/>
        <v>0</v>
      </c>
      <c r="CQ3" s="52">
        <f>+SUM(CG3:CP3)</f>
        <v>0</v>
      </c>
      <c r="CR3" s="85"/>
      <c r="CS3" s="75">
        <f t="shared" ref="CS3:DB3" si="9">+CS4+CS5+CS20+CS47+CS60+CS68+CS96</f>
        <v>0</v>
      </c>
      <c r="CT3" s="52">
        <f t="shared" si="9"/>
        <v>0</v>
      </c>
      <c r="CU3" s="52">
        <f t="shared" si="9"/>
        <v>0</v>
      </c>
      <c r="CV3" s="52">
        <f t="shared" si="9"/>
        <v>0</v>
      </c>
      <c r="CW3" s="52">
        <f t="shared" si="9"/>
        <v>0</v>
      </c>
      <c r="CX3" s="52">
        <f t="shared" si="9"/>
        <v>0</v>
      </c>
      <c r="CY3" s="52">
        <f t="shared" si="9"/>
        <v>0</v>
      </c>
      <c r="CZ3" s="52">
        <f t="shared" si="9"/>
        <v>0</v>
      </c>
      <c r="DA3" s="52">
        <f t="shared" si="9"/>
        <v>0</v>
      </c>
      <c r="DB3" s="52">
        <f t="shared" si="9"/>
        <v>0</v>
      </c>
      <c r="DC3" s="52">
        <f>+SUM(CS3:DB3)</f>
        <v>0</v>
      </c>
      <c r="DD3" s="85"/>
      <c r="DE3" s="75">
        <f t="shared" ref="DE3:DN3" si="10">+DE4+DE5+DE20+DE47+DE60+DE68+DE96</f>
        <v>0</v>
      </c>
      <c r="DF3" s="52">
        <f t="shared" si="10"/>
        <v>0</v>
      </c>
      <c r="DG3" s="52">
        <f t="shared" si="10"/>
        <v>0</v>
      </c>
      <c r="DH3" s="52">
        <f t="shared" si="10"/>
        <v>0</v>
      </c>
      <c r="DI3" s="52">
        <f t="shared" si="10"/>
        <v>0</v>
      </c>
      <c r="DJ3" s="52">
        <f t="shared" si="10"/>
        <v>0</v>
      </c>
      <c r="DK3" s="52">
        <f t="shared" si="10"/>
        <v>0</v>
      </c>
      <c r="DL3" s="52">
        <f t="shared" si="10"/>
        <v>0</v>
      </c>
      <c r="DM3" s="52">
        <f t="shared" si="10"/>
        <v>0</v>
      </c>
      <c r="DN3" s="52">
        <f t="shared" si="10"/>
        <v>0</v>
      </c>
      <c r="DO3" s="52">
        <f>+SUM(DE3:DN3)</f>
        <v>0</v>
      </c>
      <c r="DP3" s="85"/>
      <c r="DQ3" s="75">
        <f t="shared" ref="DQ3:DZ3" si="11">+DQ4+DQ5+DQ20+DQ47+DQ60+DQ68+DQ96</f>
        <v>0</v>
      </c>
      <c r="DR3" s="52">
        <f t="shared" si="11"/>
        <v>0</v>
      </c>
      <c r="DS3" s="52">
        <f t="shared" si="11"/>
        <v>0</v>
      </c>
      <c r="DT3" s="52">
        <f t="shared" si="11"/>
        <v>0</v>
      </c>
      <c r="DU3" s="52">
        <f t="shared" si="11"/>
        <v>0</v>
      </c>
      <c r="DV3" s="52">
        <f t="shared" si="11"/>
        <v>0</v>
      </c>
      <c r="DW3" s="52">
        <f t="shared" si="11"/>
        <v>0</v>
      </c>
      <c r="DX3" s="52">
        <f t="shared" si="11"/>
        <v>0</v>
      </c>
      <c r="DY3" s="52">
        <f t="shared" si="11"/>
        <v>0</v>
      </c>
      <c r="DZ3" s="52">
        <f t="shared" si="11"/>
        <v>0</v>
      </c>
      <c r="EA3" s="52">
        <f>+SUM(DQ3:DZ3)</f>
        <v>0</v>
      </c>
      <c r="EB3" s="85"/>
      <c r="EC3" s="75">
        <f t="shared" ref="EC3:EL3" si="12">+EC4+EC5+EC20+EC47+EC60+EC68+EC96</f>
        <v>0</v>
      </c>
      <c r="ED3" s="52">
        <f t="shared" si="12"/>
        <v>0</v>
      </c>
      <c r="EE3" s="52">
        <f t="shared" si="12"/>
        <v>0</v>
      </c>
      <c r="EF3" s="52">
        <f t="shared" si="12"/>
        <v>0</v>
      </c>
      <c r="EG3" s="52">
        <f t="shared" si="12"/>
        <v>0</v>
      </c>
      <c r="EH3" s="52">
        <f t="shared" si="12"/>
        <v>0</v>
      </c>
      <c r="EI3" s="52">
        <f t="shared" si="12"/>
        <v>0</v>
      </c>
      <c r="EJ3" s="52">
        <f t="shared" si="12"/>
        <v>0</v>
      </c>
      <c r="EK3" s="52">
        <f t="shared" si="12"/>
        <v>0</v>
      </c>
      <c r="EL3" s="52">
        <f t="shared" si="12"/>
        <v>0</v>
      </c>
      <c r="EM3" s="52">
        <f>+SUM(EC3:EL3)</f>
        <v>0</v>
      </c>
    </row>
    <row r="4" spans="1:143" ht="15.75" thickBot="1">
      <c r="A4" s="67" t="s">
        <v>83</v>
      </c>
      <c r="B4" s="43"/>
      <c r="C4" s="76"/>
      <c r="D4" s="50"/>
      <c r="E4" s="50"/>
      <c r="F4" s="50"/>
      <c r="G4" s="50"/>
      <c r="H4" s="50"/>
      <c r="I4" s="50"/>
      <c r="J4" s="50"/>
      <c r="K4" s="58">
        <f t="shared" si="1"/>
        <v>0</v>
      </c>
      <c r="L4" s="43"/>
      <c r="M4" s="76"/>
      <c r="N4" s="50"/>
      <c r="O4" s="50"/>
      <c r="P4" s="50"/>
      <c r="Q4" s="50"/>
      <c r="R4" s="50"/>
      <c r="S4" s="50"/>
      <c r="T4" s="50"/>
      <c r="U4" s="50"/>
      <c r="V4" s="50"/>
      <c r="W4" s="58">
        <f t="shared" ref="W4:W18" si="13">+SUM(M4:V4)</f>
        <v>0</v>
      </c>
      <c r="X4" s="43"/>
      <c r="Y4" s="76"/>
      <c r="Z4" s="50"/>
      <c r="AA4" s="50"/>
      <c r="AB4" s="50"/>
      <c r="AC4" s="50"/>
      <c r="AD4" s="50"/>
      <c r="AE4" s="50"/>
      <c r="AF4" s="50"/>
      <c r="AG4" s="50"/>
      <c r="AH4" s="50"/>
      <c r="AI4" s="58">
        <f t="shared" ref="AI4:AI18" si="14">+SUM(Y4:AH4)</f>
        <v>0</v>
      </c>
      <c r="AJ4" s="43"/>
      <c r="AK4" s="76"/>
      <c r="AL4" s="50"/>
      <c r="AM4" s="50"/>
      <c r="AN4" s="50"/>
      <c r="AO4" s="50"/>
      <c r="AP4" s="50"/>
      <c r="AQ4" s="50"/>
      <c r="AR4" s="50"/>
      <c r="AS4" s="50"/>
      <c r="AT4" s="50"/>
      <c r="AU4" s="58">
        <f t="shared" ref="AU4:AU18" si="15">+SUM(AK4:AT4)</f>
        <v>0</v>
      </c>
      <c r="AV4" s="43"/>
      <c r="AW4" s="76"/>
      <c r="AX4" s="50"/>
      <c r="AY4" s="50"/>
      <c r="AZ4" s="50"/>
      <c r="BA4" s="50"/>
      <c r="BB4" s="50"/>
      <c r="BC4" s="50"/>
      <c r="BD4" s="50"/>
      <c r="BE4" s="50"/>
      <c r="BF4" s="50"/>
      <c r="BG4" s="58">
        <f t="shared" ref="BG4:BG18" si="16">+SUM(AW4:BF4)</f>
        <v>0</v>
      </c>
      <c r="BH4" s="43"/>
      <c r="BI4" s="76"/>
      <c r="BJ4" s="50"/>
      <c r="BK4" s="50"/>
      <c r="BL4" s="50"/>
      <c r="BM4" s="50"/>
      <c r="BN4" s="50"/>
      <c r="BO4" s="50"/>
      <c r="BP4" s="50"/>
      <c r="BQ4" s="50"/>
      <c r="BR4" s="50"/>
      <c r="BS4" s="58">
        <f t="shared" ref="BS4:BS18" si="17">+SUM(BI4:BR4)</f>
        <v>0</v>
      </c>
      <c r="BT4" s="43"/>
      <c r="BU4" s="76"/>
      <c r="BV4" s="50"/>
      <c r="BW4" s="50"/>
      <c r="BX4" s="50"/>
      <c r="BY4" s="50"/>
      <c r="BZ4" s="50"/>
      <c r="CA4" s="50"/>
      <c r="CB4" s="50"/>
      <c r="CC4" s="50"/>
      <c r="CD4" s="50"/>
      <c r="CE4" s="58">
        <f t="shared" ref="CE4:CE18" si="18">+SUM(BU4:CD4)</f>
        <v>0</v>
      </c>
      <c r="CF4" s="43"/>
      <c r="CG4" s="76"/>
      <c r="CH4" s="50"/>
      <c r="CI4" s="50"/>
      <c r="CJ4" s="50"/>
      <c r="CK4" s="50"/>
      <c r="CL4" s="50"/>
      <c r="CM4" s="50"/>
      <c r="CN4" s="50"/>
      <c r="CO4" s="50"/>
      <c r="CP4" s="50"/>
      <c r="CQ4" s="58">
        <f t="shared" ref="CQ4:CQ18" si="19">+SUM(CG4:CP4)</f>
        <v>0</v>
      </c>
      <c r="CR4" s="43"/>
      <c r="CS4" s="76"/>
      <c r="CT4" s="50"/>
      <c r="CU4" s="50"/>
      <c r="CV4" s="50"/>
      <c r="CW4" s="50"/>
      <c r="CX4" s="50"/>
      <c r="CY4" s="50"/>
      <c r="CZ4" s="50"/>
      <c r="DA4" s="50"/>
      <c r="DB4" s="50"/>
      <c r="DC4" s="58">
        <f t="shared" ref="DC4:DC18" si="20">+SUM(CS4:DB4)</f>
        <v>0</v>
      </c>
      <c r="DD4" s="43"/>
      <c r="DE4" s="76"/>
      <c r="DF4" s="50"/>
      <c r="DG4" s="50"/>
      <c r="DH4" s="50"/>
      <c r="DI4" s="50"/>
      <c r="DJ4" s="50"/>
      <c r="DK4" s="50"/>
      <c r="DL4" s="50"/>
      <c r="DM4" s="50"/>
      <c r="DN4" s="50"/>
      <c r="DO4" s="58">
        <f t="shared" ref="DO4:DO18" si="21">+SUM(DE4:DN4)</f>
        <v>0</v>
      </c>
      <c r="DP4" s="43"/>
      <c r="DQ4" s="76"/>
      <c r="DR4" s="50"/>
      <c r="DS4" s="50"/>
      <c r="DT4" s="50"/>
      <c r="DU4" s="50"/>
      <c r="DV4" s="50"/>
      <c r="DW4" s="50"/>
      <c r="DX4" s="50"/>
      <c r="DY4" s="50"/>
      <c r="DZ4" s="50"/>
      <c r="EA4" s="58">
        <f t="shared" ref="EA4:EA18" si="22">+SUM(DQ4:DZ4)</f>
        <v>0</v>
      </c>
      <c r="EB4" s="43"/>
      <c r="EC4" s="76"/>
      <c r="ED4" s="50"/>
      <c r="EE4" s="50"/>
      <c r="EF4" s="50"/>
      <c r="EG4" s="50"/>
      <c r="EH4" s="50"/>
      <c r="EI4" s="50"/>
      <c r="EJ4" s="50"/>
      <c r="EK4" s="50"/>
      <c r="EL4" s="50"/>
      <c r="EM4" s="58">
        <f t="shared" ref="EM4:EM18" si="23">+SUM(EC4:EL4)</f>
        <v>0</v>
      </c>
    </row>
    <row r="5" spans="1:143">
      <c r="A5" s="68" t="s">
        <v>84</v>
      </c>
      <c r="B5" s="44"/>
      <c r="C5" s="77">
        <f>+SUM(C6:C19)</f>
        <v>0</v>
      </c>
      <c r="D5" s="51">
        <f t="shared" ref="D5" si="24">+SUM(D6:D19)</f>
        <v>0</v>
      </c>
      <c r="E5" s="51">
        <f t="shared" ref="E5" si="25">+SUM(E6:E19)</f>
        <v>0</v>
      </c>
      <c r="F5" s="51">
        <f t="shared" ref="F5" si="26">+SUM(F6:F19)</f>
        <v>0</v>
      </c>
      <c r="G5" s="51">
        <f t="shared" ref="G5" si="27">+SUM(G6:G19)</f>
        <v>0</v>
      </c>
      <c r="H5" s="51">
        <f t="shared" ref="H5" si="28">+SUM(H6:H19)</f>
        <v>0</v>
      </c>
      <c r="I5" s="51">
        <f t="shared" ref="I5" si="29">+SUM(I6:I19)</f>
        <v>0</v>
      </c>
      <c r="J5" s="51">
        <f t="shared" ref="J5" si="30">+SUM(J6:J19)</f>
        <v>0</v>
      </c>
      <c r="K5" s="51">
        <f t="shared" si="1"/>
        <v>0</v>
      </c>
      <c r="L5" s="44"/>
      <c r="M5" s="77">
        <f>+SUM(M6:M19)</f>
        <v>0</v>
      </c>
      <c r="N5" s="51">
        <f t="shared" ref="N5" si="31">+SUM(N6:N19)</f>
        <v>0</v>
      </c>
      <c r="O5" s="51">
        <f t="shared" ref="O5" si="32">+SUM(O6:O19)</f>
        <v>0</v>
      </c>
      <c r="P5" s="51">
        <f t="shared" ref="P5" si="33">+SUM(P6:P19)</f>
        <v>0</v>
      </c>
      <c r="Q5" s="51">
        <f t="shared" ref="Q5" si="34">+SUM(Q6:Q19)</f>
        <v>0</v>
      </c>
      <c r="R5" s="51">
        <f t="shared" ref="R5" si="35">+SUM(R6:R19)</f>
        <v>0</v>
      </c>
      <c r="S5" s="51">
        <f t="shared" ref="S5" si="36">+SUM(S6:S19)</f>
        <v>0</v>
      </c>
      <c r="T5" s="51">
        <f t="shared" ref="T5" si="37">+SUM(T6:T19)</f>
        <v>0</v>
      </c>
      <c r="U5" s="51">
        <f t="shared" ref="U5" si="38">+SUM(U6:U19)</f>
        <v>0</v>
      </c>
      <c r="V5" s="51">
        <f t="shared" ref="V5" si="39">+SUM(V6:V19)</f>
        <v>0</v>
      </c>
      <c r="W5" s="51">
        <f t="shared" si="13"/>
        <v>0</v>
      </c>
      <c r="X5" s="44"/>
      <c r="Y5" s="77">
        <f>+SUM(Y6:Y19)</f>
        <v>0</v>
      </c>
      <c r="Z5" s="51">
        <f t="shared" ref="Z5" si="40">+SUM(Z6:Z19)</f>
        <v>0</v>
      </c>
      <c r="AA5" s="51">
        <f t="shared" ref="AA5" si="41">+SUM(AA6:AA19)</f>
        <v>0</v>
      </c>
      <c r="AB5" s="51">
        <f t="shared" ref="AB5" si="42">+SUM(AB6:AB19)</f>
        <v>0</v>
      </c>
      <c r="AC5" s="51">
        <f t="shared" ref="AC5" si="43">+SUM(AC6:AC19)</f>
        <v>0</v>
      </c>
      <c r="AD5" s="51">
        <f t="shared" ref="AD5" si="44">+SUM(AD6:AD19)</f>
        <v>0</v>
      </c>
      <c r="AE5" s="51">
        <f t="shared" ref="AE5" si="45">+SUM(AE6:AE19)</f>
        <v>0</v>
      </c>
      <c r="AF5" s="51">
        <f t="shared" ref="AF5" si="46">+SUM(AF6:AF19)</f>
        <v>0</v>
      </c>
      <c r="AG5" s="51">
        <f t="shared" ref="AG5" si="47">+SUM(AG6:AG19)</f>
        <v>0</v>
      </c>
      <c r="AH5" s="51">
        <f t="shared" ref="AH5" si="48">+SUM(AH6:AH19)</f>
        <v>0</v>
      </c>
      <c r="AI5" s="51">
        <f t="shared" si="14"/>
        <v>0</v>
      </c>
      <c r="AJ5" s="44"/>
      <c r="AK5" s="77">
        <f>+SUM(AK6:AK19)</f>
        <v>0</v>
      </c>
      <c r="AL5" s="51">
        <f t="shared" ref="AL5:AT5" si="49">+SUM(AL6:AL19)</f>
        <v>0</v>
      </c>
      <c r="AM5" s="51">
        <f t="shared" si="49"/>
        <v>0</v>
      </c>
      <c r="AN5" s="51">
        <f t="shared" si="49"/>
        <v>0</v>
      </c>
      <c r="AO5" s="51">
        <f t="shared" si="49"/>
        <v>0</v>
      </c>
      <c r="AP5" s="51">
        <f t="shared" si="49"/>
        <v>0</v>
      </c>
      <c r="AQ5" s="51">
        <f t="shared" si="49"/>
        <v>0</v>
      </c>
      <c r="AR5" s="51">
        <f t="shared" si="49"/>
        <v>0</v>
      </c>
      <c r="AS5" s="51">
        <f t="shared" si="49"/>
        <v>0</v>
      </c>
      <c r="AT5" s="51">
        <f t="shared" si="49"/>
        <v>0</v>
      </c>
      <c r="AU5" s="51">
        <f t="shared" si="15"/>
        <v>0</v>
      </c>
      <c r="AV5" s="44"/>
      <c r="AW5" s="77">
        <f>+SUM(AW6:AW19)</f>
        <v>0</v>
      </c>
      <c r="AX5" s="51">
        <f t="shared" ref="AX5:BF5" si="50">+SUM(AX6:AX19)</f>
        <v>0</v>
      </c>
      <c r="AY5" s="51">
        <f t="shared" si="50"/>
        <v>0</v>
      </c>
      <c r="AZ5" s="51">
        <f t="shared" si="50"/>
        <v>0</v>
      </c>
      <c r="BA5" s="51">
        <f t="shared" si="50"/>
        <v>0</v>
      </c>
      <c r="BB5" s="51">
        <f t="shared" si="50"/>
        <v>0</v>
      </c>
      <c r="BC5" s="51">
        <f t="shared" si="50"/>
        <v>0</v>
      </c>
      <c r="BD5" s="51">
        <f t="shared" si="50"/>
        <v>0</v>
      </c>
      <c r="BE5" s="51">
        <f t="shared" si="50"/>
        <v>0</v>
      </c>
      <c r="BF5" s="51">
        <f t="shared" si="50"/>
        <v>0</v>
      </c>
      <c r="BG5" s="51">
        <f t="shared" si="16"/>
        <v>0</v>
      </c>
      <c r="BH5" s="44"/>
      <c r="BI5" s="77">
        <f>+SUM(BI6:BI19)</f>
        <v>0</v>
      </c>
      <c r="BJ5" s="51">
        <f t="shared" ref="BJ5:BR5" si="51">+SUM(BJ6:BJ19)</f>
        <v>0</v>
      </c>
      <c r="BK5" s="51">
        <f t="shared" si="51"/>
        <v>0</v>
      </c>
      <c r="BL5" s="51">
        <f t="shared" si="51"/>
        <v>0</v>
      </c>
      <c r="BM5" s="51">
        <f t="shared" si="51"/>
        <v>0</v>
      </c>
      <c r="BN5" s="51">
        <f t="shared" si="51"/>
        <v>0</v>
      </c>
      <c r="BO5" s="51">
        <f t="shared" si="51"/>
        <v>0</v>
      </c>
      <c r="BP5" s="51">
        <f t="shared" si="51"/>
        <v>0</v>
      </c>
      <c r="BQ5" s="51">
        <f t="shared" si="51"/>
        <v>0</v>
      </c>
      <c r="BR5" s="51">
        <f t="shared" si="51"/>
        <v>0</v>
      </c>
      <c r="BS5" s="51">
        <f t="shared" si="17"/>
        <v>0</v>
      </c>
      <c r="BT5" s="44"/>
      <c r="BU5" s="77">
        <f>+SUM(BU6:BU19)</f>
        <v>0</v>
      </c>
      <c r="BV5" s="51">
        <f t="shared" ref="BV5:CD5" si="52">+SUM(BV6:BV19)</f>
        <v>0</v>
      </c>
      <c r="BW5" s="51">
        <f t="shared" si="52"/>
        <v>0</v>
      </c>
      <c r="BX5" s="51">
        <f t="shared" si="52"/>
        <v>0</v>
      </c>
      <c r="BY5" s="51">
        <f t="shared" si="52"/>
        <v>0</v>
      </c>
      <c r="BZ5" s="51">
        <f t="shared" si="52"/>
        <v>0</v>
      </c>
      <c r="CA5" s="51">
        <f t="shared" si="52"/>
        <v>0</v>
      </c>
      <c r="CB5" s="51">
        <f t="shared" si="52"/>
        <v>0</v>
      </c>
      <c r="CC5" s="51">
        <f t="shared" si="52"/>
        <v>0</v>
      </c>
      <c r="CD5" s="51">
        <f t="shared" si="52"/>
        <v>0</v>
      </c>
      <c r="CE5" s="51">
        <f t="shared" si="18"/>
        <v>0</v>
      </c>
      <c r="CF5" s="44"/>
      <c r="CG5" s="77">
        <f>+SUM(CG6:CG19)</f>
        <v>0</v>
      </c>
      <c r="CH5" s="51">
        <f t="shared" ref="CH5:CP5" si="53">+SUM(CH6:CH19)</f>
        <v>0</v>
      </c>
      <c r="CI5" s="51">
        <f t="shared" si="53"/>
        <v>0</v>
      </c>
      <c r="CJ5" s="51">
        <f t="shared" si="53"/>
        <v>0</v>
      </c>
      <c r="CK5" s="51">
        <f t="shared" si="53"/>
        <v>0</v>
      </c>
      <c r="CL5" s="51">
        <f t="shared" si="53"/>
        <v>0</v>
      </c>
      <c r="CM5" s="51">
        <f t="shared" si="53"/>
        <v>0</v>
      </c>
      <c r="CN5" s="51">
        <f t="shared" si="53"/>
        <v>0</v>
      </c>
      <c r="CO5" s="51">
        <f t="shared" si="53"/>
        <v>0</v>
      </c>
      <c r="CP5" s="51">
        <f t="shared" si="53"/>
        <v>0</v>
      </c>
      <c r="CQ5" s="51">
        <f t="shared" si="19"/>
        <v>0</v>
      </c>
      <c r="CR5" s="44"/>
      <c r="CS5" s="77">
        <f>+SUM(CS6:CS19)</f>
        <v>0</v>
      </c>
      <c r="CT5" s="51">
        <f t="shared" ref="CT5:DB5" si="54">+SUM(CT6:CT19)</f>
        <v>0</v>
      </c>
      <c r="CU5" s="51">
        <f t="shared" si="54"/>
        <v>0</v>
      </c>
      <c r="CV5" s="51">
        <f t="shared" si="54"/>
        <v>0</v>
      </c>
      <c r="CW5" s="51">
        <f t="shared" si="54"/>
        <v>0</v>
      </c>
      <c r="CX5" s="51">
        <f t="shared" si="54"/>
        <v>0</v>
      </c>
      <c r="CY5" s="51">
        <f t="shared" si="54"/>
        <v>0</v>
      </c>
      <c r="CZ5" s="51">
        <f t="shared" si="54"/>
        <v>0</v>
      </c>
      <c r="DA5" s="51">
        <f t="shared" si="54"/>
        <v>0</v>
      </c>
      <c r="DB5" s="51">
        <f t="shared" si="54"/>
        <v>0</v>
      </c>
      <c r="DC5" s="51">
        <f t="shared" si="20"/>
        <v>0</v>
      </c>
      <c r="DD5" s="44"/>
      <c r="DE5" s="77">
        <f>+SUM(DE6:DE19)</f>
        <v>0</v>
      </c>
      <c r="DF5" s="51">
        <f t="shared" ref="DF5:DN5" si="55">+SUM(DF6:DF19)</f>
        <v>0</v>
      </c>
      <c r="DG5" s="51">
        <f t="shared" si="55"/>
        <v>0</v>
      </c>
      <c r="DH5" s="51">
        <f t="shared" si="55"/>
        <v>0</v>
      </c>
      <c r="DI5" s="51">
        <f t="shared" si="55"/>
        <v>0</v>
      </c>
      <c r="DJ5" s="51">
        <f t="shared" si="55"/>
        <v>0</v>
      </c>
      <c r="DK5" s="51">
        <f t="shared" si="55"/>
        <v>0</v>
      </c>
      <c r="DL5" s="51">
        <f t="shared" si="55"/>
        <v>0</v>
      </c>
      <c r="DM5" s="51">
        <f t="shared" si="55"/>
        <v>0</v>
      </c>
      <c r="DN5" s="51">
        <f t="shared" si="55"/>
        <v>0</v>
      </c>
      <c r="DO5" s="51">
        <f t="shared" si="21"/>
        <v>0</v>
      </c>
      <c r="DP5" s="44"/>
      <c r="DQ5" s="77">
        <f>+SUM(DQ6:DQ19)</f>
        <v>0</v>
      </c>
      <c r="DR5" s="51">
        <f t="shared" ref="DR5:DZ5" si="56">+SUM(DR6:DR19)</f>
        <v>0</v>
      </c>
      <c r="DS5" s="51">
        <f t="shared" si="56"/>
        <v>0</v>
      </c>
      <c r="DT5" s="51">
        <f t="shared" si="56"/>
        <v>0</v>
      </c>
      <c r="DU5" s="51">
        <f t="shared" si="56"/>
        <v>0</v>
      </c>
      <c r="DV5" s="51">
        <f t="shared" si="56"/>
        <v>0</v>
      </c>
      <c r="DW5" s="51">
        <f t="shared" si="56"/>
        <v>0</v>
      </c>
      <c r="DX5" s="51">
        <f t="shared" si="56"/>
        <v>0</v>
      </c>
      <c r="DY5" s="51">
        <f t="shared" si="56"/>
        <v>0</v>
      </c>
      <c r="DZ5" s="51">
        <f t="shared" si="56"/>
        <v>0</v>
      </c>
      <c r="EA5" s="51">
        <f t="shared" si="22"/>
        <v>0</v>
      </c>
      <c r="EB5" s="44"/>
      <c r="EC5" s="77">
        <f>+SUM(EC6:EC19)</f>
        <v>0</v>
      </c>
      <c r="ED5" s="51">
        <f t="shared" ref="ED5:EL5" si="57">+SUM(ED6:ED19)</f>
        <v>0</v>
      </c>
      <c r="EE5" s="51">
        <f t="shared" si="57"/>
        <v>0</v>
      </c>
      <c r="EF5" s="51">
        <f t="shared" si="57"/>
        <v>0</v>
      </c>
      <c r="EG5" s="51">
        <f t="shared" si="57"/>
        <v>0</v>
      </c>
      <c r="EH5" s="51">
        <f t="shared" si="57"/>
        <v>0</v>
      </c>
      <c r="EI5" s="51">
        <f t="shared" si="57"/>
        <v>0</v>
      </c>
      <c r="EJ5" s="51">
        <f t="shared" si="57"/>
        <v>0</v>
      </c>
      <c r="EK5" s="51">
        <f t="shared" si="57"/>
        <v>0</v>
      </c>
      <c r="EL5" s="51">
        <f t="shared" si="57"/>
        <v>0</v>
      </c>
      <c r="EM5" s="51">
        <f t="shared" si="23"/>
        <v>0</v>
      </c>
    </row>
    <row r="6" spans="1:143" hidden="1" outlineLevel="1">
      <c r="A6" s="69" t="s">
        <v>85</v>
      </c>
      <c r="B6" s="43"/>
      <c r="C6" s="78"/>
      <c r="D6" s="46"/>
      <c r="E6" s="46"/>
      <c r="F6" s="46"/>
      <c r="G6" s="46"/>
      <c r="H6" s="46"/>
      <c r="I6" s="46"/>
      <c r="J6" s="46"/>
      <c r="K6" s="59">
        <f t="shared" si="1"/>
        <v>0</v>
      </c>
      <c r="L6" s="43"/>
      <c r="M6" s="78"/>
      <c r="N6" s="46"/>
      <c r="O6" s="46"/>
      <c r="P6" s="46"/>
      <c r="Q6" s="46"/>
      <c r="R6" s="46"/>
      <c r="S6" s="46"/>
      <c r="T6" s="46"/>
      <c r="U6" s="46"/>
      <c r="V6" s="46"/>
      <c r="W6" s="59">
        <f t="shared" si="13"/>
        <v>0</v>
      </c>
      <c r="X6" s="43"/>
      <c r="Y6" s="78"/>
      <c r="Z6" s="46"/>
      <c r="AA6" s="46"/>
      <c r="AB6" s="46"/>
      <c r="AC6" s="46"/>
      <c r="AD6" s="46"/>
      <c r="AE6" s="46"/>
      <c r="AF6" s="46"/>
      <c r="AG6" s="46"/>
      <c r="AH6" s="46"/>
      <c r="AI6" s="59">
        <f t="shared" si="14"/>
        <v>0</v>
      </c>
      <c r="AJ6" s="43"/>
      <c r="AK6" s="78"/>
      <c r="AL6" s="46"/>
      <c r="AM6" s="46"/>
      <c r="AN6" s="46"/>
      <c r="AO6" s="46"/>
      <c r="AP6" s="46"/>
      <c r="AQ6" s="46"/>
      <c r="AR6" s="46"/>
      <c r="AS6" s="46"/>
      <c r="AT6" s="46"/>
      <c r="AU6" s="59">
        <f t="shared" si="15"/>
        <v>0</v>
      </c>
      <c r="AV6" s="43"/>
      <c r="AW6" s="78"/>
      <c r="AX6" s="46"/>
      <c r="AY6" s="46"/>
      <c r="AZ6" s="46"/>
      <c r="BA6" s="46"/>
      <c r="BB6" s="46"/>
      <c r="BC6" s="46"/>
      <c r="BD6" s="46"/>
      <c r="BE6" s="46"/>
      <c r="BF6" s="46"/>
      <c r="BG6" s="59">
        <f t="shared" si="16"/>
        <v>0</v>
      </c>
      <c r="BH6" s="43"/>
      <c r="BI6" s="78"/>
      <c r="BJ6" s="46"/>
      <c r="BK6" s="46"/>
      <c r="BL6" s="46"/>
      <c r="BM6" s="46"/>
      <c r="BN6" s="46"/>
      <c r="BO6" s="46"/>
      <c r="BP6" s="46"/>
      <c r="BQ6" s="46"/>
      <c r="BR6" s="46"/>
      <c r="BS6" s="59">
        <f t="shared" si="17"/>
        <v>0</v>
      </c>
      <c r="BT6" s="43"/>
      <c r="BU6" s="78"/>
      <c r="BV6" s="46"/>
      <c r="BW6" s="46"/>
      <c r="BX6" s="46"/>
      <c r="BY6" s="46"/>
      <c r="BZ6" s="46"/>
      <c r="CA6" s="46"/>
      <c r="CB6" s="46"/>
      <c r="CC6" s="46"/>
      <c r="CD6" s="46"/>
      <c r="CE6" s="59">
        <f t="shared" si="18"/>
        <v>0</v>
      </c>
      <c r="CF6" s="43"/>
      <c r="CG6" s="78"/>
      <c r="CH6" s="46"/>
      <c r="CI6" s="46"/>
      <c r="CJ6" s="46"/>
      <c r="CK6" s="46"/>
      <c r="CL6" s="46"/>
      <c r="CM6" s="46"/>
      <c r="CN6" s="46"/>
      <c r="CO6" s="46"/>
      <c r="CP6" s="46"/>
      <c r="CQ6" s="59">
        <f t="shared" si="19"/>
        <v>0</v>
      </c>
      <c r="CR6" s="43"/>
      <c r="CS6" s="78"/>
      <c r="CT6" s="46"/>
      <c r="CU6" s="46"/>
      <c r="CV6" s="46"/>
      <c r="CW6" s="46"/>
      <c r="CX6" s="46"/>
      <c r="CY6" s="46"/>
      <c r="CZ6" s="46"/>
      <c r="DA6" s="46"/>
      <c r="DB6" s="46"/>
      <c r="DC6" s="59">
        <f t="shared" si="20"/>
        <v>0</v>
      </c>
      <c r="DD6" s="43"/>
      <c r="DE6" s="78"/>
      <c r="DF6" s="46"/>
      <c r="DG6" s="46"/>
      <c r="DH6" s="46"/>
      <c r="DI6" s="46"/>
      <c r="DJ6" s="46"/>
      <c r="DK6" s="46"/>
      <c r="DL6" s="46"/>
      <c r="DM6" s="46"/>
      <c r="DN6" s="46"/>
      <c r="DO6" s="59">
        <f t="shared" si="21"/>
        <v>0</v>
      </c>
      <c r="DP6" s="43"/>
      <c r="DQ6" s="78"/>
      <c r="DR6" s="46"/>
      <c r="DS6" s="46"/>
      <c r="DT6" s="46"/>
      <c r="DU6" s="46"/>
      <c r="DV6" s="46"/>
      <c r="DW6" s="46"/>
      <c r="DX6" s="46"/>
      <c r="DY6" s="46"/>
      <c r="DZ6" s="46"/>
      <c r="EA6" s="59">
        <f t="shared" si="22"/>
        <v>0</v>
      </c>
      <c r="EB6" s="43"/>
      <c r="EC6" s="78"/>
      <c r="ED6" s="46"/>
      <c r="EE6" s="46"/>
      <c r="EF6" s="46"/>
      <c r="EG6" s="46"/>
      <c r="EH6" s="46"/>
      <c r="EI6" s="46"/>
      <c r="EJ6" s="46"/>
      <c r="EK6" s="46"/>
      <c r="EL6" s="46"/>
      <c r="EM6" s="59">
        <f t="shared" si="23"/>
        <v>0</v>
      </c>
    </row>
    <row r="7" spans="1:143" hidden="1" outlineLevel="1">
      <c r="A7" s="70" t="s">
        <v>86</v>
      </c>
      <c r="B7" s="43"/>
      <c r="C7" s="79"/>
      <c r="D7" s="47"/>
      <c r="E7" s="47"/>
      <c r="F7" s="47"/>
      <c r="G7" s="47"/>
      <c r="H7" s="47"/>
      <c r="I7" s="47"/>
      <c r="J7" s="47"/>
      <c r="K7" s="60">
        <f t="shared" si="1"/>
        <v>0</v>
      </c>
      <c r="L7" s="43"/>
      <c r="M7" s="79"/>
      <c r="N7" s="47"/>
      <c r="O7" s="47"/>
      <c r="P7" s="47"/>
      <c r="Q7" s="47"/>
      <c r="R7" s="47"/>
      <c r="S7" s="47"/>
      <c r="T7" s="47"/>
      <c r="U7" s="47"/>
      <c r="V7" s="47"/>
      <c r="W7" s="60">
        <f t="shared" si="13"/>
        <v>0</v>
      </c>
      <c r="X7" s="43"/>
      <c r="Y7" s="79"/>
      <c r="Z7" s="47"/>
      <c r="AA7" s="47"/>
      <c r="AB7" s="47"/>
      <c r="AC7" s="47"/>
      <c r="AD7" s="47"/>
      <c r="AE7" s="47"/>
      <c r="AF7" s="47"/>
      <c r="AG7" s="47"/>
      <c r="AH7" s="47"/>
      <c r="AI7" s="60">
        <f t="shared" si="14"/>
        <v>0</v>
      </c>
      <c r="AJ7" s="43"/>
      <c r="AK7" s="79"/>
      <c r="AL7" s="47"/>
      <c r="AM7" s="47"/>
      <c r="AN7" s="47"/>
      <c r="AO7" s="47"/>
      <c r="AP7" s="47"/>
      <c r="AQ7" s="47"/>
      <c r="AR7" s="47"/>
      <c r="AS7" s="47"/>
      <c r="AT7" s="47"/>
      <c r="AU7" s="60">
        <f t="shared" si="15"/>
        <v>0</v>
      </c>
      <c r="AV7" s="43"/>
      <c r="AW7" s="79"/>
      <c r="AX7" s="47"/>
      <c r="AY7" s="47"/>
      <c r="AZ7" s="47"/>
      <c r="BA7" s="47"/>
      <c r="BB7" s="47"/>
      <c r="BC7" s="47"/>
      <c r="BD7" s="47"/>
      <c r="BE7" s="47"/>
      <c r="BF7" s="47"/>
      <c r="BG7" s="60">
        <f t="shared" si="16"/>
        <v>0</v>
      </c>
      <c r="BH7" s="43"/>
      <c r="BI7" s="79"/>
      <c r="BJ7" s="47"/>
      <c r="BK7" s="47"/>
      <c r="BL7" s="47"/>
      <c r="BM7" s="47"/>
      <c r="BN7" s="47"/>
      <c r="BO7" s="47"/>
      <c r="BP7" s="47"/>
      <c r="BQ7" s="47"/>
      <c r="BR7" s="47"/>
      <c r="BS7" s="60">
        <f t="shared" si="17"/>
        <v>0</v>
      </c>
      <c r="BT7" s="43"/>
      <c r="BU7" s="79"/>
      <c r="BV7" s="47"/>
      <c r="BW7" s="47"/>
      <c r="BX7" s="47"/>
      <c r="BY7" s="47"/>
      <c r="BZ7" s="47"/>
      <c r="CA7" s="47"/>
      <c r="CB7" s="47"/>
      <c r="CC7" s="47"/>
      <c r="CD7" s="47"/>
      <c r="CE7" s="60">
        <f t="shared" si="18"/>
        <v>0</v>
      </c>
      <c r="CF7" s="43"/>
      <c r="CG7" s="79"/>
      <c r="CH7" s="47"/>
      <c r="CI7" s="47"/>
      <c r="CJ7" s="47"/>
      <c r="CK7" s="47"/>
      <c r="CL7" s="47"/>
      <c r="CM7" s="47"/>
      <c r="CN7" s="47"/>
      <c r="CO7" s="47"/>
      <c r="CP7" s="47"/>
      <c r="CQ7" s="60">
        <f t="shared" si="19"/>
        <v>0</v>
      </c>
      <c r="CR7" s="43"/>
      <c r="CS7" s="79"/>
      <c r="CT7" s="47"/>
      <c r="CU7" s="47"/>
      <c r="CV7" s="47"/>
      <c r="CW7" s="47"/>
      <c r="CX7" s="47"/>
      <c r="CY7" s="47"/>
      <c r="CZ7" s="47"/>
      <c r="DA7" s="47"/>
      <c r="DB7" s="47"/>
      <c r="DC7" s="60">
        <f t="shared" si="20"/>
        <v>0</v>
      </c>
      <c r="DD7" s="43"/>
      <c r="DE7" s="79"/>
      <c r="DF7" s="47"/>
      <c r="DG7" s="47"/>
      <c r="DH7" s="47"/>
      <c r="DI7" s="47"/>
      <c r="DJ7" s="47"/>
      <c r="DK7" s="47"/>
      <c r="DL7" s="47"/>
      <c r="DM7" s="47"/>
      <c r="DN7" s="47"/>
      <c r="DO7" s="60">
        <f t="shared" si="21"/>
        <v>0</v>
      </c>
      <c r="DP7" s="43"/>
      <c r="DQ7" s="79"/>
      <c r="DR7" s="47"/>
      <c r="DS7" s="47"/>
      <c r="DT7" s="47"/>
      <c r="DU7" s="47"/>
      <c r="DV7" s="47"/>
      <c r="DW7" s="47"/>
      <c r="DX7" s="47"/>
      <c r="DY7" s="47"/>
      <c r="DZ7" s="47"/>
      <c r="EA7" s="60">
        <f t="shared" si="22"/>
        <v>0</v>
      </c>
      <c r="EB7" s="43"/>
      <c r="EC7" s="79"/>
      <c r="ED7" s="47"/>
      <c r="EE7" s="47"/>
      <c r="EF7" s="47"/>
      <c r="EG7" s="47"/>
      <c r="EH7" s="47"/>
      <c r="EI7" s="47"/>
      <c r="EJ7" s="47"/>
      <c r="EK7" s="47"/>
      <c r="EL7" s="47"/>
      <c r="EM7" s="60">
        <f t="shared" si="23"/>
        <v>0</v>
      </c>
    </row>
    <row r="8" spans="1:143" hidden="1" outlineLevel="1">
      <c r="A8" s="70" t="s">
        <v>87</v>
      </c>
      <c r="B8" s="43"/>
      <c r="C8" s="79"/>
      <c r="D8" s="47"/>
      <c r="E8" s="47"/>
      <c r="F8" s="47"/>
      <c r="G8" s="47"/>
      <c r="H8" s="47"/>
      <c r="I8" s="47"/>
      <c r="J8" s="47"/>
      <c r="K8" s="60">
        <f t="shared" si="1"/>
        <v>0</v>
      </c>
      <c r="L8" s="43"/>
      <c r="M8" s="79"/>
      <c r="N8" s="47"/>
      <c r="O8" s="47"/>
      <c r="P8" s="47"/>
      <c r="Q8" s="47"/>
      <c r="R8" s="47"/>
      <c r="S8" s="47"/>
      <c r="T8" s="47"/>
      <c r="U8" s="47"/>
      <c r="V8" s="47"/>
      <c r="W8" s="60">
        <f t="shared" si="13"/>
        <v>0</v>
      </c>
      <c r="X8" s="43"/>
      <c r="Y8" s="79"/>
      <c r="Z8" s="47"/>
      <c r="AA8" s="47"/>
      <c r="AB8" s="47"/>
      <c r="AC8" s="47"/>
      <c r="AD8" s="47"/>
      <c r="AE8" s="47"/>
      <c r="AF8" s="47"/>
      <c r="AG8" s="47"/>
      <c r="AH8" s="47"/>
      <c r="AI8" s="60">
        <f t="shared" si="14"/>
        <v>0</v>
      </c>
      <c r="AJ8" s="43"/>
      <c r="AK8" s="79"/>
      <c r="AL8" s="47"/>
      <c r="AM8" s="47"/>
      <c r="AN8" s="47"/>
      <c r="AO8" s="47"/>
      <c r="AP8" s="47"/>
      <c r="AQ8" s="47"/>
      <c r="AR8" s="47"/>
      <c r="AS8" s="47"/>
      <c r="AT8" s="47"/>
      <c r="AU8" s="60">
        <f t="shared" si="15"/>
        <v>0</v>
      </c>
      <c r="AV8" s="43"/>
      <c r="AW8" s="79"/>
      <c r="AX8" s="47"/>
      <c r="AY8" s="47"/>
      <c r="AZ8" s="47"/>
      <c r="BA8" s="47"/>
      <c r="BB8" s="47"/>
      <c r="BC8" s="47"/>
      <c r="BD8" s="47"/>
      <c r="BE8" s="47"/>
      <c r="BF8" s="47"/>
      <c r="BG8" s="60">
        <f t="shared" si="16"/>
        <v>0</v>
      </c>
      <c r="BH8" s="43"/>
      <c r="BI8" s="79"/>
      <c r="BJ8" s="47"/>
      <c r="BK8" s="47"/>
      <c r="BL8" s="47"/>
      <c r="BM8" s="47"/>
      <c r="BN8" s="47"/>
      <c r="BO8" s="47"/>
      <c r="BP8" s="47"/>
      <c r="BQ8" s="47"/>
      <c r="BR8" s="47"/>
      <c r="BS8" s="60">
        <f t="shared" si="17"/>
        <v>0</v>
      </c>
      <c r="BT8" s="43"/>
      <c r="BU8" s="79"/>
      <c r="BV8" s="47"/>
      <c r="BW8" s="47"/>
      <c r="BX8" s="47"/>
      <c r="BY8" s="47"/>
      <c r="BZ8" s="47"/>
      <c r="CA8" s="47"/>
      <c r="CB8" s="47"/>
      <c r="CC8" s="47"/>
      <c r="CD8" s="47"/>
      <c r="CE8" s="60">
        <f t="shared" si="18"/>
        <v>0</v>
      </c>
      <c r="CF8" s="43"/>
      <c r="CG8" s="79"/>
      <c r="CH8" s="47"/>
      <c r="CI8" s="47"/>
      <c r="CJ8" s="47"/>
      <c r="CK8" s="47"/>
      <c r="CL8" s="47"/>
      <c r="CM8" s="47"/>
      <c r="CN8" s="47"/>
      <c r="CO8" s="47"/>
      <c r="CP8" s="47"/>
      <c r="CQ8" s="60">
        <f t="shared" si="19"/>
        <v>0</v>
      </c>
      <c r="CR8" s="43"/>
      <c r="CS8" s="79"/>
      <c r="CT8" s="47"/>
      <c r="CU8" s="47"/>
      <c r="CV8" s="47"/>
      <c r="CW8" s="47"/>
      <c r="CX8" s="47"/>
      <c r="CY8" s="47"/>
      <c r="CZ8" s="47"/>
      <c r="DA8" s="47"/>
      <c r="DB8" s="47"/>
      <c r="DC8" s="60">
        <f t="shared" si="20"/>
        <v>0</v>
      </c>
      <c r="DD8" s="43"/>
      <c r="DE8" s="79"/>
      <c r="DF8" s="47"/>
      <c r="DG8" s="47"/>
      <c r="DH8" s="47"/>
      <c r="DI8" s="47"/>
      <c r="DJ8" s="47"/>
      <c r="DK8" s="47"/>
      <c r="DL8" s="47"/>
      <c r="DM8" s="47"/>
      <c r="DN8" s="47"/>
      <c r="DO8" s="60">
        <f t="shared" si="21"/>
        <v>0</v>
      </c>
      <c r="DP8" s="43"/>
      <c r="DQ8" s="79"/>
      <c r="DR8" s="47"/>
      <c r="DS8" s="47"/>
      <c r="DT8" s="47"/>
      <c r="DU8" s="47"/>
      <c r="DV8" s="47"/>
      <c r="DW8" s="47"/>
      <c r="DX8" s="47"/>
      <c r="DY8" s="47"/>
      <c r="DZ8" s="47"/>
      <c r="EA8" s="60">
        <f t="shared" si="22"/>
        <v>0</v>
      </c>
      <c r="EB8" s="43"/>
      <c r="EC8" s="79"/>
      <c r="ED8" s="47"/>
      <c r="EE8" s="47"/>
      <c r="EF8" s="47"/>
      <c r="EG8" s="47"/>
      <c r="EH8" s="47"/>
      <c r="EI8" s="47"/>
      <c r="EJ8" s="47"/>
      <c r="EK8" s="47"/>
      <c r="EL8" s="47"/>
      <c r="EM8" s="60">
        <f t="shared" si="23"/>
        <v>0</v>
      </c>
    </row>
    <row r="9" spans="1:143" hidden="1" outlineLevel="1">
      <c r="A9" s="70" t="s">
        <v>88</v>
      </c>
      <c r="B9" s="43"/>
      <c r="C9" s="79"/>
      <c r="D9" s="47"/>
      <c r="E9" s="47"/>
      <c r="F9" s="47"/>
      <c r="G9" s="47"/>
      <c r="H9" s="47"/>
      <c r="I9" s="47"/>
      <c r="J9" s="47"/>
      <c r="K9" s="60">
        <f t="shared" si="1"/>
        <v>0</v>
      </c>
      <c r="L9" s="43"/>
      <c r="M9" s="79"/>
      <c r="N9" s="47"/>
      <c r="O9" s="47"/>
      <c r="P9" s="47"/>
      <c r="Q9" s="47"/>
      <c r="R9" s="47"/>
      <c r="S9" s="47"/>
      <c r="T9" s="47"/>
      <c r="U9" s="47"/>
      <c r="V9" s="47"/>
      <c r="W9" s="60">
        <f t="shared" si="13"/>
        <v>0</v>
      </c>
      <c r="X9" s="43"/>
      <c r="Y9" s="79"/>
      <c r="Z9" s="47"/>
      <c r="AA9" s="47"/>
      <c r="AB9" s="47"/>
      <c r="AC9" s="47"/>
      <c r="AD9" s="47"/>
      <c r="AE9" s="47"/>
      <c r="AF9" s="47"/>
      <c r="AG9" s="47"/>
      <c r="AH9" s="47"/>
      <c r="AI9" s="60">
        <f t="shared" si="14"/>
        <v>0</v>
      </c>
      <c r="AJ9" s="43"/>
      <c r="AK9" s="79"/>
      <c r="AL9" s="47"/>
      <c r="AM9" s="47"/>
      <c r="AN9" s="47"/>
      <c r="AO9" s="47"/>
      <c r="AP9" s="47"/>
      <c r="AQ9" s="47"/>
      <c r="AR9" s="47"/>
      <c r="AS9" s="47"/>
      <c r="AT9" s="47"/>
      <c r="AU9" s="60">
        <f t="shared" si="15"/>
        <v>0</v>
      </c>
      <c r="AV9" s="43"/>
      <c r="AW9" s="79"/>
      <c r="AX9" s="47"/>
      <c r="AY9" s="47"/>
      <c r="AZ9" s="47"/>
      <c r="BA9" s="47"/>
      <c r="BB9" s="47"/>
      <c r="BC9" s="47"/>
      <c r="BD9" s="47"/>
      <c r="BE9" s="47"/>
      <c r="BF9" s="47"/>
      <c r="BG9" s="60">
        <f t="shared" si="16"/>
        <v>0</v>
      </c>
      <c r="BH9" s="43"/>
      <c r="BI9" s="79"/>
      <c r="BJ9" s="47"/>
      <c r="BK9" s="47"/>
      <c r="BL9" s="47"/>
      <c r="BM9" s="47"/>
      <c r="BN9" s="47"/>
      <c r="BO9" s="47"/>
      <c r="BP9" s="47"/>
      <c r="BQ9" s="47"/>
      <c r="BR9" s="47"/>
      <c r="BS9" s="60">
        <f t="shared" si="17"/>
        <v>0</v>
      </c>
      <c r="BT9" s="43"/>
      <c r="BU9" s="79"/>
      <c r="BV9" s="47"/>
      <c r="BW9" s="47"/>
      <c r="BX9" s="47"/>
      <c r="BY9" s="47"/>
      <c r="BZ9" s="47"/>
      <c r="CA9" s="47"/>
      <c r="CB9" s="47"/>
      <c r="CC9" s="47"/>
      <c r="CD9" s="47"/>
      <c r="CE9" s="60">
        <f t="shared" si="18"/>
        <v>0</v>
      </c>
      <c r="CF9" s="43"/>
      <c r="CG9" s="79"/>
      <c r="CH9" s="47"/>
      <c r="CI9" s="47"/>
      <c r="CJ9" s="47"/>
      <c r="CK9" s="47"/>
      <c r="CL9" s="47"/>
      <c r="CM9" s="47"/>
      <c r="CN9" s="47"/>
      <c r="CO9" s="47"/>
      <c r="CP9" s="47"/>
      <c r="CQ9" s="60">
        <f t="shared" si="19"/>
        <v>0</v>
      </c>
      <c r="CR9" s="43"/>
      <c r="CS9" s="79"/>
      <c r="CT9" s="47"/>
      <c r="CU9" s="47"/>
      <c r="CV9" s="47"/>
      <c r="CW9" s="47"/>
      <c r="CX9" s="47"/>
      <c r="CY9" s="47"/>
      <c r="CZ9" s="47"/>
      <c r="DA9" s="47"/>
      <c r="DB9" s="47"/>
      <c r="DC9" s="60">
        <f t="shared" si="20"/>
        <v>0</v>
      </c>
      <c r="DD9" s="43"/>
      <c r="DE9" s="79"/>
      <c r="DF9" s="47"/>
      <c r="DG9" s="47"/>
      <c r="DH9" s="47"/>
      <c r="DI9" s="47"/>
      <c r="DJ9" s="47"/>
      <c r="DK9" s="47"/>
      <c r="DL9" s="47"/>
      <c r="DM9" s="47"/>
      <c r="DN9" s="47"/>
      <c r="DO9" s="60">
        <f t="shared" si="21"/>
        <v>0</v>
      </c>
      <c r="DP9" s="43"/>
      <c r="DQ9" s="79"/>
      <c r="DR9" s="47"/>
      <c r="DS9" s="47"/>
      <c r="DT9" s="47"/>
      <c r="DU9" s="47"/>
      <c r="DV9" s="47"/>
      <c r="DW9" s="47"/>
      <c r="DX9" s="47"/>
      <c r="DY9" s="47"/>
      <c r="DZ9" s="47"/>
      <c r="EA9" s="60">
        <f t="shared" si="22"/>
        <v>0</v>
      </c>
      <c r="EB9" s="43"/>
      <c r="EC9" s="79"/>
      <c r="ED9" s="47"/>
      <c r="EE9" s="47"/>
      <c r="EF9" s="47"/>
      <c r="EG9" s="47"/>
      <c r="EH9" s="47"/>
      <c r="EI9" s="47"/>
      <c r="EJ9" s="47"/>
      <c r="EK9" s="47"/>
      <c r="EL9" s="47"/>
      <c r="EM9" s="60">
        <f t="shared" si="23"/>
        <v>0</v>
      </c>
    </row>
    <row r="10" spans="1:143" hidden="1" outlineLevel="1">
      <c r="A10" s="70" t="s">
        <v>89</v>
      </c>
      <c r="B10" s="43"/>
      <c r="C10" s="79"/>
      <c r="D10" s="47"/>
      <c r="E10" s="47"/>
      <c r="F10" s="47"/>
      <c r="G10" s="47"/>
      <c r="H10" s="47"/>
      <c r="I10" s="47"/>
      <c r="J10" s="47"/>
      <c r="K10" s="60">
        <f t="shared" si="1"/>
        <v>0</v>
      </c>
      <c r="L10" s="43"/>
      <c r="M10" s="79"/>
      <c r="N10" s="47"/>
      <c r="O10" s="47"/>
      <c r="P10" s="47"/>
      <c r="Q10" s="47"/>
      <c r="R10" s="47"/>
      <c r="S10" s="47"/>
      <c r="T10" s="47"/>
      <c r="U10" s="47"/>
      <c r="V10" s="47"/>
      <c r="W10" s="60">
        <f t="shared" si="13"/>
        <v>0</v>
      </c>
      <c r="X10" s="43"/>
      <c r="Y10" s="79"/>
      <c r="Z10" s="47"/>
      <c r="AA10" s="47"/>
      <c r="AB10" s="47"/>
      <c r="AC10" s="47"/>
      <c r="AD10" s="47"/>
      <c r="AE10" s="47"/>
      <c r="AF10" s="47"/>
      <c r="AG10" s="47"/>
      <c r="AH10" s="47"/>
      <c r="AI10" s="60">
        <f t="shared" si="14"/>
        <v>0</v>
      </c>
      <c r="AJ10" s="43"/>
      <c r="AK10" s="79"/>
      <c r="AL10" s="47"/>
      <c r="AM10" s="47"/>
      <c r="AN10" s="47"/>
      <c r="AO10" s="47"/>
      <c r="AP10" s="47"/>
      <c r="AQ10" s="47"/>
      <c r="AR10" s="47"/>
      <c r="AS10" s="47"/>
      <c r="AT10" s="47"/>
      <c r="AU10" s="60">
        <f t="shared" si="15"/>
        <v>0</v>
      </c>
      <c r="AV10" s="43"/>
      <c r="AW10" s="79"/>
      <c r="AX10" s="47"/>
      <c r="AY10" s="47"/>
      <c r="AZ10" s="47"/>
      <c r="BA10" s="47"/>
      <c r="BB10" s="47"/>
      <c r="BC10" s="47"/>
      <c r="BD10" s="47"/>
      <c r="BE10" s="47"/>
      <c r="BF10" s="47"/>
      <c r="BG10" s="60">
        <f t="shared" si="16"/>
        <v>0</v>
      </c>
      <c r="BH10" s="43"/>
      <c r="BI10" s="79"/>
      <c r="BJ10" s="47"/>
      <c r="BK10" s="47"/>
      <c r="BL10" s="47"/>
      <c r="BM10" s="47"/>
      <c r="BN10" s="47"/>
      <c r="BO10" s="47"/>
      <c r="BP10" s="47"/>
      <c r="BQ10" s="47"/>
      <c r="BR10" s="47"/>
      <c r="BS10" s="60">
        <f t="shared" si="17"/>
        <v>0</v>
      </c>
      <c r="BT10" s="43"/>
      <c r="BU10" s="79"/>
      <c r="BV10" s="47"/>
      <c r="BW10" s="47"/>
      <c r="BX10" s="47"/>
      <c r="BY10" s="47"/>
      <c r="BZ10" s="47"/>
      <c r="CA10" s="47"/>
      <c r="CB10" s="47"/>
      <c r="CC10" s="47"/>
      <c r="CD10" s="47"/>
      <c r="CE10" s="60">
        <f t="shared" si="18"/>
        <v>0</v>
      </c>
      <c r="CF10" s="43"/>
      <c r="CG10" s="79"/>
      <c r="CH10" s="47"/>
      <c r="CI10" s="47"/>
      <c r="CJ10" s="47"/>
      <c r="CK10" s="47"/>
      <c r="CL10" s="47"/>
      <c r="CM10" s="47"/>
      <c r="CN10" s="47"/>
      <c r="CO10" s="47"/>
      <c r="CP10" s="47"/>
      <c r="CQ10" s="60">
        <f t="shared" si="19"/>
        <v>0</v>
      </c>
      <c r="CR10" s="43"/>
      <c r="CS10" s="79"/>
      <c r="CT10" s="47"/>
      <c r="CU10" s="47"/>
      <c r="CV10" s="47"/>
      <c r="CW10" s="47"/>
      <c r="CX10" s="47"/>
      <c r="CY10" s="47"/>
      <c r="CZ10" s="47"/>
      <c r="DA10" s="47"/>
      <c r="DB10" s="47"/>
      <c r="DC10" s="60">
        <f t="shared" si="20"/>
        <v>0</v>
      </c>
      <c r="DD10" s="43"/>
      <c r="DE10" s="79"/>
      <c r="DF10" s="47"/>
      <c r="DG10" s="47"/>
      <c r="DH10" s="47"/>
      <c r="DI10" s="47"/>
      <c r="DJ10" s="47"/>
      <c r="DK10" s="47"/>
      <c r="DL10" s="47"/>
      <c r="DM10" s="47"/>
      <c r="DN10" s="47"/>
      <c r="DO10" s="60">
        <f t="shared" si="21"/>
        <v>0</v>
      </c>
      <c r="DP10" s="43"/>
      <c r="DQ10" s="79"/>
      <c r="DR10" s="47"/>
      <c r="DS10" s="47"/>
      <c r="DT10" s="47"/>
      <c r="DU10" s="47"/>
      <c r="DV10" s="47"/>
      <c r="DW10" s="47"/>
      <c r="DX10" s="47"/>
      <c r="DY10" s="47"/>
      <c r="DZ10" s="47"/>
      <c r="EA10" s="60">
        <f t="shared" si="22"/>
        <v>0</v>
      </c>
      <c r="EB10" s="43"/>
      <c r="EC10" s="79"/>
      <c r="ED10" s="47"/>
      <c r="EE10" s="47"/>
      <c r="EF10" s="47"/>
      <c r="EG10" s="47"/>
      <c r="EH10" s="47"/>
      <c r="EI10" s="47"/>
      <c r="EJ10" s="47"/>
      <c r="EK10" s="47"/>
      <c r="EL10" s="47"/>
      <c r="EM10" s="60">
        <f t="shared" si="23"/>
        <v>0</v>
      </c>
    </row>
    <row r="11" spans="1:143" hidden="1" outlineLevel="1">
      <c r="A11" s="70" t="s">
        <v>218</v>
      </c>
      <c r="B11" s="43"/>
      <c r="C11" s="79"/>
      <c r="D11" s="47"/>
      <c r="E11" s="47"/>
      <c r="F11" s="47"/>
      <c r="G11" s="47"/>
      <c r="H11" s="47"/>
      <c r="I11" s="47"/>
      <c r="J11" s="47"/>
      <c r="K11" s="60">
        <f t="shared" si="1"/>
        <v>0</v>
      </c>
      <c r="L11" s="43"/>
      <c r="M11" s="79"/>
      <c r="N11" s="47"/>
      <c r="O11" s="47"/>
      <c r="P11" s="47"/>
      <c r="Q11" s="47"/>
      <c r="R11" s="47"/>
      <c r="S11" s="47"/>
      <c r="T11" s="47"/>
      <c r="U11" s="47"/>
      <c r="V11" s="47"/>
      <c r="W11" s="60">
        <f t="shared" si="13"/>
        <v>0</v>
      </c>
      <c r="X11" s="43"/>
      <c r="Y11" s="79"/>
      <c r="Z11" s="47"/>
      <c r="AA11" s="47"/>
      <c r="AB11" s="47"/>
      <c r="AC11" s="47"/>
      <c r="AD11" s="47"/>
      <c r="AE11" s="47"/>
      <c r="AF11" s="47"/>
      <c r="AG11" s="47"/>
      <c r="AH11" s="47"/>
      <c r="AI11" s="60">
        <f t="shared" si="14"/>
        <v>0</v>
      </c>
      <c r="AJ11" s="43"/>
      <c r="AK11" s="79"/>
      <c r="AL11" s="47"/>
      <c r="AM11" s="47"/>
      <c r="AN11" s="47"/>
      <c r="AO11" s="47"/>
      <c r="AP11" s="47"/>
      <c r="AQ11" s="47"/>
      <c r="AR11" s="47"/>
      <c r="AS11" s="47"/>
      <c r="AT11" s="47"/>
      <c r="AU11" s="60">
        <f t="shared" si="15"/>
        <v>0</v>
      </c>
      <c r="AV11" s="43"/>
      <c r="AW11" s="79"/>
      <c r="AX11" s="47"/>
      <c r="AY11" s="47"/>
      <c r="AZ11" s="47"/>
      <c r="BA11" s="47"/>
      <c r="BB11" s="47"/>
      <c r="BC11" s="47"/>
      <c r="BD11" s="47"/>
      <c r="BE11" s="47"/>
      <c r="BF11" s="47"/>
      <c r="BG11" s="60">
        <f t="shared" si="16"/>
        <v>0</v>
      </c>
      <c r="BH11" s="43"/>
      <c r="BI11" s="79"/>
      <c r="BJ11" s="47"/>
      <c r="BK11" s="47"/>
      <c r="BL11" s="47"/>
      <c r="BM11" s="47"/>
      <c r="BN11" s="47"/>
      <c r="BO11" s="47"/>
      <c r="BP11" s="47"/>
      <c r="BQ11" s="47"/>
      <c r="BR11" s="47"/>
      <c r="BS11" s="60">
        <f t="shared" si="17"/>
        <v>0</v>
      </c>
      <c r="BT11" s="43"/>
      <c r="BU11" s="79"/>
      <c r="BV11" s="47"/>
      <c r="BW11" s="47"/>
      <c r="BX11" s="47"/>
      <c r="BY11" s="47"/>
      <c r="BZ11" s="47"/>
      <c r="CA11" s="47"/>
      <c r="CB11" s="47"/>
      <c r="CC11" s="47"/>
      <c r="CD11" s="47"/>
      <c r="CE11" s="60">
        <f t="shared" si="18"/>
        <v>0</v>
      </c>
      <c r="CF11" s="43"/>
      <c r="CG11" s="79"/>
      <c r="CH11" s="47"/>
      <c r="CI11" s="47"/>
      <c r="CJ11" s="47"/>
      <c r="CK11" s="47"/>
      <c r="CL11" s="47"/>
      <c r="CM11" s="47"/>
      <c r="CN11" s="47"/>
      <c r="CO11" s="47"/>
      <c r="CP11" s="47"/>
      <c r="CQ11" s="60">
        <f t="shared" si="19"/>
        <v>0</v>
      </c>
      <c r="CR11" s="43"/>
      <c r="CS11" s="79"/>
      <c r="CT11" s="47"/>
      <c r="CU11" s="47"/>
      <c r="CV11" s="47"/>
      <c r="CW11" s="47"/>
      <c r="CX11" s="47"/>
      <c r="CY11" s="47"/>
      <c r="CZ11" s="47"/>
      <c r="DA11" s="47"/>
      <c r="DB11" s="47"/>
      <c r="DC11" s="60">
        <f t="shared" si="20"/>
        <v>0</v>
      </c>
      <c r="DD11" s="43"/>
      <c r="DE11" s="79"/>
      <c r="DF11" s="47"/>
      <c r="DG11" s="47"/>
      <c r="DH11" s="47"/>
      <c r="DI11" s="47"/>
      <c r="DJ11" s="47"/>
      <c r="DK11" s="47"/>
      <c r="DL11" s="47"/>
      <c r="DM11" s="47"/>
      <c r="DN11" s="47"/>
      <c r="DO11" s="60">
        <f t="shared" si="21"/>
        <v>0</v>
      </c>
      <c r="DP11" s="43"/>
      <c r="DQ11" s="79"/>
      <c r="DR11" s="47"/>
      <c r="DS11" s="47"/>
      <c r="DT11" s="47"/>
      <c r="DU11" s="47"/>
      <c r="DV11" s="47"/>
      <c r="DW11" s="47"/>
      <c r="DX11" s="47"/>
      <c r="DY11" s="47"/>
      <c r="DZ11" s="47"/>
      <c r="EA11" s="60">
        <f t="shared" si="22"/>
        <v>0</v>
      </c>
      <c r="EB11" s="43"/>
      <c r="EC11" s="79"/>
      <c r="ED11" s="47"/>
      <c r="EE11" s="47"/>
      <c r="EF11" s="47"/>
      <c r="EG11" s="47"/>
      <c r="EH11" s="47"/>
      <c r="EI11" s="47"/>
      <c r="EJ11" s="47"/>
      <c r="EK11" s="47"/>
      <c r="EL11" s="47"/>
      <c r="EM11" s="60">
        <f t="shared" si="23"/>
        <v>0</v>
      </c>
    </row>
    <row r="12" spans="1:143" hidden="1" outlineLevel="1">
      <c r="A12" s="70" t="s">
        <v>90</v>
      </c>
      <c r="B12" s="43"/>
      <c r="C12" s="79"/>
      <c r="D12" s="47"/>
      <c r="E12" s="47"/>
      <c r="F12" s="47"/>
      <c r="G12" s="47"/>
      <c r="H12" s="47"/>
      <c r="I12" s="47"/>
      <c r="J12" s="47"/>
      <c r="K12" s="60">
        <f t="shared" si="1"/>
        <v>0</v>
      </c>
      <c r="L12" s="43"/>
      <c r="M12" s="79"/>
      <c r="N12" s="47"/>
      <c r="O12" s="47"/>
      <c r="P12" s="47"/>
      <c r="Q12" s="47"/>
      <c r="R12" s="47"/>
      <c r="S12" s="47"/>
      <c r="T12" s="47"/>
      <c r="U12" s="47"/>
      <c r="V12" s="47"/>
      <c r="W12" s="60">
        <f t="shared" si="13"/>
        <v>0</v>
      </c>
      <c r="X12" s="43"/>
      <c r="Y12" s="79"/>
      <c r="Z12" s="47"/>
      <c r="AA12" s="47"/>
      <c r="AB12" s="47"/>
      <c r="AC12" s="47"/>
      <c r="AD12" s="47"/>
      <c r="AE12" s="47"/>
      <c r="AF12" s="47"/>
      <c r="AG12" s="47"/>
      <c r="AH12" s="47"/>
      <c r="AI12" s="60">
        <f t="shared" si="14"/>
        <v>0</v>
      </c>
      <c r="AJ12" s="43"/>
      <c r="AK12" s="79"/>
      <c r="AL12" s="47"/>
      <c r="AM12" s="47"/>
      <c r="AN12" s="47"/>
      <c r="AO12" s="47"/>
      <c r="AP12" s="47"/>
      <c r="AQ12" s="47"/>
      <c r="AR12" s="47"/>
      <c r="AS12" s="47"/>
      <c r="AT12" s="47"/>
      <c r="AU12" s="60">
        <f t="shared" si="15"/>
        <v>0</v>
      </c>
      <c r="AV12" s="43"/>
      <c r="AW12" s="79"/>
      <c r="AX12" s="47"/>
      <c r="AY12" s="47"/>
      <c r="AZ12" s="47"/>
      <c r="BA12" s="47"/>
      <c r="BB12" s="47"/>
      <c r="BC12" s="47"/>
      <c r="BD12" s="47"/>
      <c r="BE12" s="47"/>
      <c r="BF12" s="47"/>
      <c r="BG12" s="60">
        <f t="shared" si="16"/>
        <v>0</v>
      </c>
      <c r="BH12" s="43"/>
      <c r="BI12" s="79"/>
      <c r="BJ12" s="47"/>
      <c r="BK12" s="47"/>
      <c r="BL12" s="47"/>
      <c r="BM12" s="47"/>
      <c r="BN12" s="47"/>
      <c r="BO12" s="47"/>
      <c r="BP12" s="47"/>
      <c r="BQ12" s="47"/>
      <c r="BR12" s="47"/>
      <c r="BS12" s="60">
        <f t="shared" si="17"/>
        <v>0</v>
      </c>
      <c r="BT12" s="43"/>
      <c r="BU12" s="79"/>
      <c r="BV12" s="47"/>
      <c r="BW12" s="47"/>
      <c r="BX12" s="47"/>
      <c r="BY12" s="47"/>
      <c r="BZ12" s="47"/>
      <c r="CA12" s="47"/>
      <c r="CB12" s="47"/>
      <c r="CC12" s="47"/>
      <c r="CD12" s="47"/>
      <c r="CE12" s="60">
        <f t="shared" si="18"/>
        <v>0</v>
      </c>
      <c r="CF12" s="43"/>
      <c r="CG12" s="79"/>
      <c r="CH12" s="47"/>
      <c r="CI12" s="47"/>
      <c r="CJ12" s="47"/>
      <c r="CK12" s="47"/>
      <c r="CL12" s="47"/>
      <c r="CM12" s="47"/>
      <c r="CN12" s="47"/>
      <c r="CO12" s="47"/>
      <c r="CP12" s="47"/>
      <c r="CQ12" s="60">
        <f t="shared" si="19"/>
        <v>0</v>
      </c>
      <c r="CR12" s="43"/>
      <c r="CS12" s="79"/>
      <c r="CT12" s="47"/>
      <c r="CU12" s="47"/>
      <c r="CV12" s="47"/>
      <c r="CW12" s="47"/>
      <c r="CX12" s="47"/>
      <c r="CY12" s="47"/>
      <c r="CZ12" s="47"/>
      <c r="DA12" s="47"/>
      <c r="DB12" s="47"/>
      <c r="DC12" s="60">
        <f t="shared" si="20"/>
        <v>0</v>
      </c>
      <c r="DD12" s="43"/>
      <c r="DE12" s="79"/>
      <c r="DF12" s="47"/>
      <c r="DG12" s="47"/>
      <c r="DH12" s="47"/>
      <c r="DI12" s="47"/>
      <c r="DJ12" s="47"/>
      <c r="DK12" s="47"/>
      <c r="DL12" s="47"/>
      <c r="DM12" s="47"/>
      <c r="DN12" s="47"/>
      <c r="DO12" s="60">
        <f t="shared" si="21"/>
        <v>0</v>
      </c>
      <c r="DP12" s="43"/>
      <c r="DQ12" s="79"/>
      <c r="DR12" s="47"/>
      <c r="DS12" s="47"/>
      <c r="DT12" s="47"/>
      <c r="DU12" s="47"/>
      <c r="DV12" s="47"/>
      <c r="DW12" s="47"/>
      <c r="DX12" s="47"/>
      <c r="DY12" s="47"/>
      <c r="DZ12" s="47"/>
      <c r="EA12" s="60">
        <f t="shared" si="22"/>
        <v>0</v>
      </c>
      <c r="EB12" s="43"/>
      <c r="EC12" s="79"/>
      <c r="ED12" s="47"/>
      <c r="EE12" s="47"/>
      <c r="EF12" s="47"/>
      <c r="EG12" s="47"/>
      <c r="EH12" s="47"/>
      <c r="EI12" s="47"/>
      <c r="EJ12" s="47"/>
      <c r="EK12" s="47"/>
      <c r="EL12" s="47"/>
      <c r="EM12" s="60">
        <f t="shared" si="23"/>
        <v>0</v>
      </c>
    </row>
    <row r="13" spans="1:143" hidden="1" outlineLevel="1">
      <c r="A13" s="70" t="s">
        <v>91</v>
      </c>
      <c r="B13" s="43"/>
      <c r="C13" s="79"/>
      <c r="D13" s="47"/>
      <c r="E13" s="47"/>
      <c r="F13" s="47"/>
      <c r="G13" s="47"/>
      <c r="H13" s="47"/>
      <c r="I13" s="47"/>
      <c r="J13" s="47"/>
      <c r="K13" s="60">
        <f t="shared" si="1"/>
        <v>0</v>
      </c>
      <c r="L13" s="43"/>
      <c r="M13" s="79"/>
      <c r="N13" s="47"/>
      <c r="O13" s="47"/>
      <c r="P13" s="47"/>
      <c r="Q13" s="47"/>
      <c r="R13" s="47"/>
      <c r="S13" s="47"/>
      <c r="T13" s="47"/>
      <c r="U13" s="47"/>
      <c r="V13" s="47"/>
      <c r="W13" s="60">
        <f t="shared" si="13"/>
        <v>0</v>
      </c>
      <c r="X13" s="43"/>
      <c r="Y13" s="79"/>
      <c r="Z13" s="47"/>
      <c r="AA13" s="47"/>
      <c r="AB13" s="47"/>
      <c r="AC13" s="47"/>
      <c r="AD13" s="47"/>
      <c r="AE13" s="47"/>
      <c r="AF13" s="47"/>
      <c r="AG13" s="47"/>
      <c r="AH13" s="47"/>
      <c r="AI13" s="60">
        <f t="shared" si="14"/>
        <v>0</v>
      </c>
      <c r="AJ13" s="43"/>
      <c r="AK13" s="79"/>
      <c r="AL13" s="47"/>
      <c r="AM13" s="47"/>
      <c r="AN13" s="47"/>
      <c r="AO13" s="47"/>
      <c r="AP13" s="47"/>
      <c r="AQ13" s="47"/>
      <c r="AR13" s="47"/>
      <c r="AS13" s="47"/>
      <c r="AT13" s="47"/>
      <c r="AU13" s="60">
        <f t="shared" si="15"/>
        <v>0</v>
      </c>
      <c r="AV13" s="43"/>
      <c r="AW13" s="79"/>
      <c r="AX13" s="47"/>
      <c r="AY13" s="47"/>
      <c r="AZ13" s="47"/>
      <c r="BA13" s="47"/>
      <c r="BB13" s="47"/>
      <c r="BC13" s="47"/>
      <c r="BD13" s="47"/>
      <c r="BE13" s="47"/>
      <c r="BF13" s="47"/>
      <c r="BG13" s="60">
        <f t="shared" si="16"/>
        <v>0</v>
      </c>
      <c r="BH13" s="43"/>
      <c r="BI13" s="79"/>
      <c r="BJ13" s="47"/>
      <c r="BK13" s="47"/>
      <c r="BL13" s="47"/>
      <c r="BM13" s="47"/>
      <c r="BN13" s="47"/>
      <c r="BO13" s="47"/>
      <c r="BP13" s="47"/>
      <c r="BQ13" s="47"/>
      <c r="BR13" s="47"/>
      <c r="BS13" s="60">
        <f t="shared" si="17"/>
        <v>0</v>
      </c>
      <c r="BT13" s="43"/>
      <c r="BU13" s="79"/>
      <c r="BV13" s="47"/>
      <c r="BW13" s="47"/>
      <c r="BX13" s="47"/>
      <c r="BY13" s="47"/>
      <c r="BZ13" s="47"/>
      <c r="CA13" s="47"/>
      <c r="CB13" s="47"/>
      <c r="CC13" s="47"/>
      <c r="CD13" s="47"/>
      <c r="CE13" s="60">
        <f t="shared" si="18"/>
        <v>0</v>
      </c>
      <c r="CF13" s="43"/>
      <c r="CG13" s="79"/>
      <c r="CH13" s="47"/>
      <c r="CI13" s="47"/>
      <c r="CJ13" s="47"/>
      <c r="CK13" s="47"/>
      <c r="CL13" s="47"/>
      <c r="CM13" s="47"/>
      <c r="CN13" s="47"/>
      <c r="CO13" s="47"/>
      <c r="CP13" s="47"/>
      <c r="CQ13" s="60">
        <f t="shared" si="19"/>
        <v>0</v>
      </c>
      <c r="CR13" s="43"/>
      <c r="CS13" s="79"/>
      <c r="CT13" s="47"/>
      <c r="CU13" s="47"/>
      <c r="CV13" s="47"/>
      <c r="CW13" s="47"/>
      <c r="CX13" s="47"/>
      <c r="CY13" s="47"/>
      <c r="CZ13" s="47"/>
      <c r="DA13" s="47"/>
      <c r="DB13" s="47"/>
      <c r="DC13" s="60">
        <f t="shared" si="20"/>
        <v>0</v>
      </c>
      <c r="DD13" s="43"/>
      <c r="DE13" s="79"/>
      <c r="DF13" s="47"/>
      <c r="DG13" s="47"/>
      <c r="DH13" s="47"/>
      <c r="DI13" s="47"/>
      <c r="DJ13" s="47"/>
      <c r="DK13" s="47"/>
      <c r="DL13" s="47"/>
      <c r="DM13" s="47"/>
      <c r="DN13" s="47"/>
      <c r="DO13" s="60">
        <f t="shared" si="21"/>
        <v>0</v>
      </c>
      <c r="DP13" s="43"/>
      <c r="DQ13" s="79"/>
      <c r="DR13" s="47"/>
      <c r="DS13" s="47"/>
      <c r="DT13" s="47"/>
      <c r="DU13" s="47"/>
      <c r="DV13" s="47"/>
      <c r="DW13" s="47"/>
      <c r="DX13" s="47"/>
      <c r="DY13" s="47"/>
      <c r="DZ13" s="47"/>
      <c r="EA13" s="60">
        <f t="shared" si="22"/>
        <v>0</v>
      </c>
      <c r="EB13" s="43"/>
      <c r="EC13" s="79"/>
      <c r="ED13" s="47"/>
      <c r="EE13" s="47"/>
      <c r="EF13" s="47"/>
      <c r="EG13" s="47"/>
      <c r="EH13" s="47"/>
      <c r="EI13" s="47"/>
      <c r="EJ13" s="47"/>
      <c r="EK13" s="47"/>
      <c r="EL13" s="47"/>
      <c r="EM13" s="60">
        <f t="shared" si="23"/>
        <v>0</v>
      </c>
    </row>
    <row r="14" spans="1:143" hidden="1" outlineLevel="1">
      <c r="A14" s="70" t="s">
        <v>92</v>
      </c>
      <c r="B14" s="43"/>
      <c r="C14" s="79"/>
      <c r="D14" s="47"/>
      <c r="E14" s="47"/>
      <c r="F14" s="47"/>
      <c r="G14" s="47"/>
      <c r="H14" s="47"/>
      <c r="I14" s="47"/>
      <c r="J14" s="47"/>
      <c r="K14" s="60">
        <f t="shared" si="1"/>
        <v>0</v>
      </c>
      <c r="L14" s="43"/>
      <c r="M14" s="79"/>
      <c r="N14" s="47"/>
      <c r="O14" s="47"/>
      <c r="P14" s="47"/>
      <c r="Q14" s="47"/>
      <c r="R14" s="47"/>
      <c r="S14" s="47"/>
      <c r="T14" s="47"/>
      <c r="U14" s="47"/>
      <c r="V14" s="47"/>
      <c r="W14" s="60">
        <f t="shared" si="13"/>
        <v>0</v>
      </c>
      <c r="X14" s="43"/>
      <c r="Y14" s="79"/>
      <c r="Z14" s="47"/>
      <c r="AA14" s="47"/>
      <c r="AB14" s="47"/>
      <c r="AC14" s="47"/>
      <c r="AD14" s="47"/>
      <c r="AE14" s="47"/>
      <c r="AF14" s="47"/>
      <c r="AG14" s="47"/>
      <c r="AH14" s="47"/>
      <c r="AI14" s="60">
        <f t="shared" si="14"/>
        <v>0</v>
      </c>
      <c r="AJ14" s="43"/>
      <c r="AK14" s="79"/>
      <c r="AL14" s="47"/>
      <c r="AM14" s="47"/>
      <c r="AN14" s="47"/>
      <c r="AO14" s="47"/>
      <c r="AP14" s="47"/>
      <c r="AQ14" s="47"/>
      <c r="AR14" s="47"/>
      <c r="AS14" s="47"/>
      <c r="AT14" s="47"/>
      <c r="AU14" s="60">
        <f t="shared" si="15"/>
        <v>0</v>
      </c>
      <c r="AV14" s="43"/>
      <c r="AW14" s="79"/>
      <c r="AX14" s="47"/>
      <c r="AY14" s="47"/>
      <c r="AZ14" s="47"/>
      <c r="BA14" s="47"/>
      <c r="BB14" s="47"/>
      <c r="BC14" s="47"/>
      <c r="BD14" s="47"/>
      <c r="BE14" s="47"/>
      <c r="BF14" s="47"/>
      <c r="BG14" s="60">
        <f t="shared" si="16"/>
        <v>0</v>
      </c>
      <c r="BH14" s="43"/>
      <c r="BI14" s="79"/>
      <c r="BJ14" s="47"/>
      <c r="BK14" s="47"/>
      <c r="BL14" s="47"/>
      <c r="BM14" s="47"/>
      <c r="BN14" s="47"/>
      <c r="BO14" s="47"/>
      <c r="BP14" s="47"/>
      <c r="BQ14" s="47"/>
      <c r="BR14" s="47"/>
      <c r="BS14" s="60">
        <f t="shared" si="17"/>
        <v>0</v>
      </c>
      <c r="BT14" s="43"/>
      <c r="BU14" s="79"/>
      <c r="BV14" s="47"/>
      <c r="BW14" s="47"/>
      <c r="BX14" s="47"/>
      <c r="BY14" s="47"/>
      <c r="BZ14" s="47"/>
      <c r="CA14" s="47"/>
      <c r="CB14" s="47"/>
      <c r="CC14" s="47"/>
      <c r="CD14" s="47"/>
      <c r="CE14" s="60">
        <f t="shared" si="18"/>
        <v>0</v>
      </c>
      <c r="CF14" s="43"/>
      <c r="CG14" s="79"/>
      <c r="CH14" s="47"/>
      <c r="CI14" s="47"/>
      <c r="CJ14" s="47"/>
      <c r="CK14" s="47"/>
      <c r="CL14" s="47"/>
      <c r="CM14" s="47"/>
      <c r="CN14" s="47"/>
      <c r="CO14" s="47"/>
      <c r="CP14" s="47"/>
      <c r="CQ14" s="60">
        <f t="shared" si="19"/>
        <v>0</v>
      </c>
      <c r="CR14" s="43"/>
      <c r="CS14" s="79"/>
      <c r="CT14" s="47"/>
      <c r="CU14" s="47"/>
      <c r="CV14" s="47"/>
      <c r="CW14" s="47"/>
      <c r="CX14" s="47"/>
      <c r="CY14" s="47"/>
      <c r="CZ14" s="47"/>
      <c r="DA14" s="47"/>
      <c r="DB14" s="47"/>
      <c r="DC14" s="60">
        <f t="shared" si="20"/>
        <v>0</v>
      </c>
      <c r="DD14" s="43"/>
      <c r="DE14" s="79"/>
      <c r="DF14" s="47"/>
      <c r="DG14" s="47"/>
      <c r="DH14" s="47"/>
      <c r="DI14" s="47"/>
      <c r="DJ14" s="47"/>
      <c r="DK14" s="47"/>
      <c r="DL14" s="47"/>
      <c r="DM14" s="47"/>
      <c r="DN14" s="47"/>
      <c r="DO14" s="60">
        <f t="shared" si="21"/>
        <v>0</v>
      </c>
      <c r="DP14" s="43"/>
      <c r="DQ14" s="79"/>
      <c r="DR14" s="47"/>
      <c r="DS14" s="47"/>
      <c r="DT14" s="47"/>
      <c r="DU14" s="47"/>
      <c r="DV14" s="47"/>
      <c r="DW14" s="47"/>
      <c r="DX14" s="47"/>
      <c r="DY14" s="47"/>
      <c r="DZ14" s="47"/>
      <c r="EA14" s="60">
        <f t="shared" si="22"/>
        <v>0</v>
      </c>
      <c r="EB14" s="43"/>
      <c r="EC14" s="79"/>
      <c r="ED14" s="47"/>
      <c r="EE14" s="47"/>
      <c r="EF14" s="47"/>
      <c r="EG14" s="47"/>
      <c r="EH14" s="47"/>
      <c r="EI14" s="47"/>
      <c r="EJ14" s="47"/>
      <c r="EK14" s="47"/>
      <c r="EL14" s="47"/>
      <c r="EM14" s="60">
        <f t="shared" si="23"/>
        <v>0</v>
      </c>
    </row>
    <row r="15" spans="1:143" hidden="1" outlineLevel="1">
      <c r="A15" s="70" t="s">
        <v>93</v>
      </c>
      <c r="B15" s="43"/>
      <c r="C15" s="79"/>
      <c r="D15" s="47"/>
      <c r="E15" s="47"/>
      <c r="F15" s="47"/>
      <c r="G15" s="47"/>
      <c r="H15" s="47"/>
      <c r="I15" s="47"/>
      <c r="J15" s="47"/>
      <c r="K15" s="60">
        <f t="shared" si="1"/>
        <v>0</v>
      </c>
      <c r="L15" s="43"/>
      <c r="M15" s="79"/>
      <c r="N15" s="47"/>
      <c r="O15" s="47"/>
      <c r="P15" s="47"/>
      <c r="Q15" s="47"/>
      <c r="R15" s="47"/>
      <c r="S15" s="47"/>
      <c r="T15" s="47"/>
      <c r="U15" s="47"/>
      <c r="V15" s="47"/>
      <c r="W15" s="60">
        <f t="shared" si="13"/>
        <v>0</v>
      </c>
      <c r="X15" s="43"/>
      <c r="Y15" s="79"/>
      <c r="Z15" s="47"/>
      <c r="AA15" s="47"/>
      <c r="AB15" s="47"/>
      <c r="AC15" s="47"/>
      <c r="AD15" s="47"/>
      <c r="AE15" s="47"/>
      <c r="AF15" s="47"/>
      <c r="AG15" s="47"/>
      <c r="AH15" s="47"/>
      <c r="AI15" s="60">
        <f t="shared" si="14"/>
        <v>0</v>
      </c>
      <c r="AJ15" s="43"/>
      <c r="AK15" s="79"/>
      <c r="AL15" s="47"/>
      <c r="AM15" s="47"/>
      <c r="AN15" s="47"/>
      <c r="AO15" s="47"/>
      <c r="AP15" s="47"/>
      <c r="AQ15" s="47"/>
      <c r="AR15" s="47"/>
      <c r="AS15" s="47"/>
      <c r="AT15" s="47"/>
      <c r="AU15" s="60">
        <f t="shared" si="15"/>
        <v>0</v>
      </c>
      <c r="AV15" s="43"/>
      <c r="AW15" s="79"/>
      <c r="AX15" s="47"/>
      <c r="AY15" s="47"/>
      <c r="AZ15" s="47"/>
      <c r="BA15" s="47"/>
      <c r="BB15" s="47"/>
      <c r="BC15" s="47"/>
      <c r="BD15" s="47"/>
      <c r="BE15" s="47"/>
      <c r="BF15" s="47"/>
      <c r="BG15" s="60">
        <f t="shared" si="16"/>
        <v>0</v>
      </c>
      <c r="BH15" s="43"/>
      <c r="BI15" s="79"/>
      <c r="BJ15" s="47"/>
      <c r="BK15" s="47"/>
      <c r="BL15" s="47"/>
      <c r="BM15" s="47"/>
      <c r="BN15" s="47"/>
      <c r="BO15" s="47"/>
      <c r="BP15" s="47"/>
      <c r="BQ15" s="47"/>
      <c r="BR15" s="47"/>
      <c r="BS15" s="60">
        <f t="shared" si="17"/>
        <v>0</v>
      </c>
      <c r="BT15" s="43"/>
      <c r="BU15" s="79"/>
      <c r="BV15" s="47"/>
      <c r="BW15" s="47"/>
      <c r="BX15" s="47"/>
      <c r="BY15" s="47"/>
      <c r="BZ15" s="47"/>
      <c r="CA15" s="47"/>
      <c r="CB15" s="47"/>
      <c r="CC15" s="47"/>
      <c r="CD15" s="47"/>
      <c r="CE15" s="60">
        <f t="shared" si="18"/>
        <v>0</v>
      </c>
      <c r="CF15" s="43"/>
      <c r="CG15" s="79"/>
      <c r="CH15" s="47"/>
      <c r="CI15" s="47"/>
      <c r="CJ15" s="47"/>
      <c r="CK15" s="47"/>
      <c r="CL15" s="47"/>
      <c r="CM15" s="47"/>
      <c r="CN15" s="47"/>
      <c r="CO15" s="47"/>
      <c r="CP15" s="47"/>
      <c r="CQ15" s="60">
        <f t="shared" si="19"/>
        <v>0</v>
      </c>
      <c r="CR15" s="43"/>
      <c r="CS15" s="79"/>
      <c r="CT15" s="47"/>
      <c r="CU15" s="47"/>
      <c r="CV15" s="47"/>
      <c r="CW15" s="47"/>
      <c r="CX15" s="47"/>
      <c r="CY15" s="47"/>
      <c r="CZ15" s="47"/>
      <c r="DA15" s="47"/>
      <c r="DB15" s="47"/>
      <c r="DC15" s="60">
        <f t="shared" si="20"/>
        <v>0</v>
      </c>
      <c r="DD15" s="43"/>
      <c r="DE15" s="79"/>
      <c r="DF15" s="47"/>
      <c r="DG15" s="47"/>
      <c r="DH15" s="47"/>
      <c r="DI15" s="47"/>
      <c r="DJ15" s="47"/>
      <c r="DK15" s="47"/>
      <c r="DL15" s="47"/>
      <c r="DM15" s="47"/>
      <c r="DN15" s="47"/>
      <c r="DO15" s="60">
        <f t="shared" si="21"/>
        <v>0</v>
      </c>
      <c r="DP15" s="43"/>
      <c r="DQ15" s="79"/>
      <c r="DR15" s="47"/>
      <c r="DS15" s="47"/>
      <c r="DT15" s="47"/>
      <c r="DU15" s="47"/>
      <c r="DV15" s="47"/>
      <c r="DW15" s="47"/>
      <c r="DX15" s="47"/>
      <c r="DY15" s="47"/>
      <c r="DZ15" s="47"/>
      <c r="EA15" s="60">
        <f t="shared" si="22"/>
        <v>0</v>
      </c>
      <c r="EB15" s="43"/>
      <c r="EC15" s="79"/>
      <c r="ED15" s="47"/>
      <c r="EE15" s="47"/>
      <c r="EF15" s="47"/>
      <c r="EG15" s="47"/>
      <c r="EH15" s="47"/>
      <c r="EI15" s="47"/>
      <c r="EJ15" s="47"/>
      <c r="EK15" s="47"/>
      <c r="EL15" s="47"/>
      <c r="EM15" s="60">
        <f t="shared" si="23"/>
        <v>0</v>
      </c>
    </row>
    <row r="16" spans="1:143" hidden="1" outlineLevel="1">
      <c r="A16" s="70" t="s">
        <v>94</v>
      </c>
      <c r="B16" s="43"/>
      <c r="C16" s="79"/>
      <c r="D16" s="47"/>
      <c r="E16" s="47"/>
      <c r="F16" s="47"/>
      <c r="G16" s="47"/>
      <c r="H16" s="47"/>
      <c r="I16" s="47"/>
      <c r="J16" s="47"/>
      <c r="K16" s="60">
        <f t="shared" si="1"/>
        <v>0</v>
      </c>
      <c r="L16" s="43"/>
      <c r="M16" s="79"/>
      <c r="N16" s="47"/>
      <c r="O16" s="47"/>
      <c r="P16" s="47"/>
      <c r="Q16" s="47"/>
      <c r="R16" s="47"/>
      <c r="S16" s="47"/>
      <c r="T16" s="47"/>
      <c r="U16" s="47"/>
      <c r="V16" s="47"/>
      <c r="W16" s="60">
        <f t="shared" si="13"/>
        <v>0</v>
      </c>
      <c r="X16" s="43"/>
      <c r="Y16" s="79"/>
      <c r="Z16" s="47"/>
      <c r="AA16" s="47"/>
      <c r="AB16" s="47"/>
      <c r="AC16" s="47"/>
      <c r="AD16" s="47"/>
      <c r="AE16" s="47"/>
      <c r="AF16" s="47"/>
      <c r="AG16" s="47"/>
      <c r="AH16" s="47"/>
      <c r="AI16" s="60">
        <f t="shared" si="14"/>
        <v>0</v>
      </c>
      <c r="AJ16" s="43"/>
      <c r="AK16" s="79"/>
      <c r="AL16" s="47"/>
      <c r="AM16" s="47"/>
      <c r="AN16" s="47"/>
      <c r="AO16" s="47"/>
      <c r="AP16" s="47"/>
      <c r="AQ16" s="47"/>
      <c r="AR16" s="47"/>
      <c r="AS16" s="47"/>
      <c r="AT16" s="47"/>
      <c r="AU16" s="60">
        <f t="shared" si="15"/>
        <v>0</v>
      </c>
      <c r="AV16" s="43"/>
      <c r="AW16" s="79"/>
      <c r="AX16" s="47"/>
      <c r="AY16" s="47"/>
      <c r="AZ16" s="47"/>
      <c r="BA16" s="47"/>
      <c r="BB16" s="47"/>
      <c r="BC16" s="47"/>
      <c r="BD16" s="47"/>
      <c r="BE16" s="47"/>
      <c r="BF16" s="47"/>
      <c r="BG16" s="60">
        <f t="shared" si="16"/>
        <v>0</v>
      </c>
      <c r="BH16" s="43"/>
      <c r="BI16" s="79"/>
      <c r="BJ16" s="47"/>
      <c r="BK16" s="47"/>
      <c r="BL16" s="47"/>
      <c r="BM16" s="47"/>
      <c r="BN16" s="47"/>
      <c r="BO16" s="47"/>
      <c r="BP16" s="47"/>
      <c r="BQ16" s="47"/>
      <c r="BR16" s="47"/>
      <c r="BS16" s="60">
        <f t="shared" si="17"/>
        <v>0</v>
      </c>
      <c r="BT16" s="43"/>
      <c r="BU16" s="79"/>
      <c r="BV16" s="47"/>
      <c r="BW16" s="47"/>
      <c r="BX16" s="47"/>
      <c r="BY16" s="47"/>
      <c r="BZ16" s="47"/>
      <c r="CA16" s="47"/>
      <c r="CB16" s="47"/>
      <c r="CC16" s="47"/>
      <c r="CD16" s="47"/>
      <c r="CE16" s="60">
        <f t="shared" si="18"/>
        <v>0</v>
      </c>
      <c r="CF16" s="43"/>
      <c r="CG16" s="79"/>
      <c r="CH16" s="47"/>
      <c r="CI16" s="47"/>
      <c r="CJ16" s="47"/>
      <c r="CK16" s="47"/>
      <c r="CL16" s="47"/>
      <c r="CM16" s="47"/>
      <c r="CN16" s="47"/>
      <c r="CO16" s="47"/>
      <c r="CP16" s="47"/>
      <c r="CQ16" s="60">
        <f t="shared" si="19"/>
        <v>0</v>
      </c>
      <c r="CR16" s="43"/>
      <c r="CS16" s="79"/>
      <c r="CT16" s="47"/>
      <c r="CU16" s="47"/>
      <c r="CV16" s="47"/>
      <c r="CW16" s="47"/>
      <c r="CX16" s="47"/>
      <c r="CY16" s="47"/>
      <c r="CZ16" s="47"/>
      <c r="DA16" s="47"/>
      <c r="DB16" s="47"/>
      <c r="DC16" s="60">
        <f t="shared" si="20"/>
        <v>0</v>
      </c>
      <c r="DD16" s="43"/>
      <c r="DE16" s="79"/>
      <c r="DF16" s="47"/>
      <c r="DG16" s="47"/>
      <c r="DH16" s="47"/>
      <c r="DI16" s="47"/>
      <c r="DJ16" s="47"/>
      <c r="DK16" s="47"/>
      <c r="DL16" s="47"/>
      <c r="DM16" s="47"/>
      <c r="DN16" s="47"/>
      <c r="DO16" s="60">
        <f t="shared" si="21"/>
        <v>0</v>
      </c>
      <c r="DP16" s="43"/>
      <c r="DQ16" s="79"/>
      <c r="DR16" s="47"/>
      <c r="DS16" s="47"/>
      <c r="DT16" s="47"/>
      <c r="DU16" s="47"/>
      <c r="DV16" s="47"/>
      <c r="DW16" s="47"/>
      <c r="DX16" s="47"/>
      <c r="DY16" s="47"/>
      <c r="DZ16" s="47"/>
      <c r="EA16" s="60">
        <f t="shared" si="22"/>
        <v>0</v>
      </c>
      <c r="EB16" s="43"/>
      <c r="EC16" s="79"/>
      <c r="ED16" s="47"/>
      <c r="EE16" s="47"/>
      <c r="EF16" s="47"/>
      <c r="EG16" s="47"/>
      <c r="EH16" s="47"/>
      <c r="EI16" s="47"/>
      <c r="EJ16" s="47"/>
      <c r="EK16" s="47"/>
      <c r="EL16" s="47"/>
      <c r="EM16" s="60">
        <f t="shared" si="23"/>
        <v>0</v>
      </c>
    </row>
    <row r="17" spans="1:143" hidden="1" outlineLevel="1">
      <c r="A17" s="70" t="s">
        <v>95</v>
      </c>
      <c r="B17" s="43"/>
      <c r="C17" s="79"/>
      <c r="D17" s="47"/>
      <c r="E17" s="47"/>
      <c r="F17" s="47"/>
      <c r="G17" s="47"/>
      <c r="H17" s="47"/>
      <c r="I17" s="47"/>
      <c r="J17" s="47"/>
      <c r="K17" s="60">
        <f t="shared" si="1"/>
        <v>0</v>
      </c>
      <c r="L17" s="43"/>
      <c r="M17" s="79"/>
      <c r="N17" s="47"/>
      <c r="O17" s="47"/>
      <c r="P17" s="47"/>
      <c r="Q17" s="47"/>
      <c r="R17" s="47"/>
      <c r="S17" s="47"/>
      <c r="T17" s="47"/>
      <c r="U17" s="47"/>
      <c r="V17" s="47"/>
      <c r="W17" s="60">
        <f t="shared" si="13"/>
        <v>0</v>
      </c>
      <c r="X17" s="43"/>
      <c r="Y17" s="79"/>
      <c r="Z17" s="47"/>
      <c r="AA17" s="47"/>
      <c r="AB17" s="47"/>
      <c r="AC17" s="47"/>
      <c r="AD17" s="47"/>
      <c r="AE17" s="47"/>
      <c r="AF17" s="47"/>
      <c r="AG17" s="47"/>
      <c r="AH17" s="47"/>
      <c r="AI17" s="60">
        <f t="shared" si="14"/>
        <v>0</v>
      </c>
      <c r="AJ17" s="43"/>
      <c r="AK17" s="79"/>
      <c r="AL17" s="47"/>
      <c r="AM17" s="47"/>
      <c r="AN17" s="47"/>
      <c r="AO17" s="47"/>
      <c r="AP17" s="47"/>
      <c r="AQ17" s="47"/>
      <c r="AR17" s="47"/>
      <c r="AS17" s="47"/>
      <c r="AT17" s="47"/>
      <c r="AU17" s="60">
        <f t="shared" si="15"/>
        <v>0</v>
      </c>
      <c r="AV17" s="43"/>
      <c r="AW17" s="79"/>
      <c r="AX17" s="47"/>
      <c r="AY17" s="47"/>
      <c r="AZ17" s="47"/>
      <c r="BA17" s="47"/>
      <c r="BB17" s="47"/>
      <c r="BC17" s="47"/>
      <c r="BD17" s="47"/>
      <c r="BE17" s="47"/>
      <c r="BF17" s="47"/>
      <c r="BG17" s="60">
        <f t="shared" si="16"/>
        <v>0</v>
      </c>
      <c r="BH17" s="43"/>
      <c r="BI17" s="79"/>
      <c r="BJ17" s="47"/>
      <c r="BK17" s="47"/>
      <c r="BL17" s="47"/>
      <c r="BM17" s="47"/>
      <c r="BN17" s="47"/>
      <c r="BO17" s="47"/>
      <c r="BP17" s="47"/>
      <c r="BQ17" s="47"/>
      <c r="BR17" s="47"/>
      <c r="BS17" s="60">
        <f t="shared" si="17"/>
        <v>0</v>
      </c>
      <c r="BT17" s="43"/>
      <c r="BU17" s="79"/>
      <c r="BV17" s="47"/>
      <c r="BW17" s="47"/>
      <c r="BX17" s="47"/>
      <c r="BY17" s="47"/>
      <c r="BZ17" s="47"/>
      <c r="CA17" s="47"/>
      <c r="CB17" s="47"/>
      <c r="CC17" s="47"/>
      <c r="CD17" s="47"/>
      <c r="CE17" s="60">
        <f t="shared" si="18"/>
        <v>0</v>
      </c>
      <c r="CF17" s="43"/>
      <c r="CG17" s="79"/>
      <c r="CH17" s="47"/>
      <c r="CI17" s="47"/>
      <c r="CJ17" s="47"/>
      <c r="CK17" s="47"/>
      <c r="CL17" s="47"/>
      <c r="CM17" s="47"/>
      <c r="CN17" s="47"/>
      <c r="CO17" s="47"/>
      <c r="CP17" s="47"/>
      <c r="CQ17" s="60">
        <f t="shared" si="19"/>
        <v>0</v>
      </c>
      <c r="CR17" s="43"/>
      <c r="CS17" s="79"/>
      <c r="CT17" s="47"/>
      <c r="CU17" s="47"/>
      <c r="CV17" s="47"/>
      <c r="CW17" s="47"/>
      <c r="CX17" s="47"/>
      <c r="CY17" s="47"/>
      <c r="CZ17" s="47"/>
      <c r="DA17" s="47"/>
      <c r="DB17" s="47"/>
      <c r="DC17" s="60">
        <f t="shared" si="20"/>
        <v>0</v>
      </c>
      <c r="DD17" s="43"/>
      <c r="DE17" s="79"/>
      <c r="DF17" s="47"/>
      <c r="DG17" s="47"/>
      <c r="DH17" s="47"/>
      <c r="DI17" s="47"/>
      <c r="DJ17" s="47"/>
      <c r="DK17" s="47"/>
      <c r="DL17" s="47"/>
      <c r="DM17" s="47"/>
      <c r="DN17" s="47"/>
      <c r="DO17" s="60">
        <f t="shared" si="21"/>
        <v>0</v>
      </c>
      <c r="DP17" s="43"/>
      <c r="DQ17" s="79"/>
      <c r="DR17" s="47"/>
      <c r="DS17" s="47"/>
      <c r="DT17" s="47"/>
      <c r="DU17" s="47"/>
      <c r="DV17" s="47"/>
      <c r="DW17" s="47"/>
      <c r="DX17" s="47"/>
      <c r="DY17" s="47"/>
      <c r="DZ17" s="47"/>
      <c r="EA17" s="60">
        <f t="shared" si="22"/>
        <v>0</v>
      </c>
      <c r="EB17" s="43"/>
      <c r="EC17" s="79"/>
      <c r="ED17" s="47"/>
      <c r="EE17" s="47"/>
      <c r="EF17" s="47"/>
      <c r="EG17" s="47"/>
      <c r="EH17" s="47"/>
      <c r="EI17" s="47"/>
      <c r="EJ17" s="47"/>
      <c r="EK17" s="47"/>
      <c r="EL17" s="47"/>
      <c r="EM17" s="60">
        <f t="shared" si="23"/>
        <v>0</v>
      </c>
    </row>
    <row r="18" spans="1:143" hidden="1" outlineLevel="1">
      <c r="A18" s="70" t="s">
        <v>96</v>
      </c>
      <c r="B18" s="43"/>
      <c r="C18" s="79"/>
      <c r="D18" s="47"/>
      <c r="E18" s="47"/>
      <c r="F18" s="47"/>
      <c r="G18" s="47"/>
      <c r="H18" s="47"/>
      <c r="I18" s="47"/>
      <c r="J18" s="47"/>
      <c r="K18" s="60">
        <f t="shared" si="1"/>
        <v>0</v>
      </c>
      <c r="L18" s="43"/>
      <c r="M18" s="79"/>
      <c r="N18" s="47"/>
      <c r="O18" s="47"/>
      <c r="P18" s="47"/>
      <c r="Q18" s="47"/>
      <c r="R18" s="47"/>
      <c r="S18" s="47"/>
      <c r="T18" s="47"/>
      <c r="U18" s="47"/>
      <c r="V18" s="47"/>
      <c r="W18" s="60">
        <f t="shared" si="13"/>
        <v>0</v>
      </c>
      <c r="X18" s="43"/>
      <c r="Y18" s="79"/>
      <c r="Z18" s="47"/>
      <c r="AA18" s="47"/>
      <c r="AB18" s="47"/>
      <c r="AC18" s="47"/>
      <c r="AD18" s="47"/>
      <c r="AE18" s="47"/>
      <c r="AF18" s="47"/>
      <c r="AG18" s="47"/>
      <c r="AH18" s="47"/>
      <c r="AI18" s="60">
        <f t="shared" si="14"/>
        <v>0</v>
      </c>
      <c r="AJ18" s="43"/>
      <c r="AK18" s="79"/>
      <c r="AL18" s="47"/>
      <c r="AM18" s="47"/>
      <c r="AN18" s="47"/>
      <c r="AO18" s="47"/>
      <c r="AP18" s="47"/>
      <c r="AQ18" s="47"/>
      <c r="AR18" s="47"/>
      <c r="AS18" s="47"/>
      <c r="AT18" s="47"/>
      <c r="AU18" s="60">
        <f t="shared" si="15"/>
        <v>0</v>
      </c>
      <c r="AV18" s="43"/>
      <c r="AW18" s="79"/>
      <c r="AX18" s="47"/>
      <c r="AY18" s="47"/>
      <c r="AZ18" s="47"/>
      <c r="BA18" s="47"/>
      <c r="BB18" s="47"/>
      <c r="BC18" s="47"/>
      <c r="BD18" s="47"/>
      <c r="BE18" s="47"/>
      <c r="BF18" s="47"/>
      <c r="BG18" s="60">
        <f t="shared" si="16"/>
        <v>0</v>
      </c>
      <c r="BH18" s="43"/>
      <c r="BI18" s="79"/>
      <c r="BJ18" s="47"/>
      <c r="BK18" s="47"/>
      <c r="BL18" s="47"/>
      <c r="BM18" s="47"/>
      <c r="BN18" s="47"/>
      <c r="BO18" s="47"/>
      <c r="BP18" s="47"/>
      <c r="BQ18" s="47"/>
      <c r="BR18" s="47"/>
      <c r="BS18" s="60">
        <f t="shared" si="17"/>
        <v>0</v>
      </c>
      <c r="BT18" s="43"/>
      <c r="BU18" s="79"/>
      <c r="BV18" s="47"/>
      <c r="BW18" s="47"/>
      <c r="BX18" s="47"/>
      <c r="BY18" s="47"/>
      <c r="BZ18" s="47"/>
      <c r="CA18" s="47"/>
      <c r="CB18" s="47"/>
      <c r="CC18" s="47"/>
      <c r="CD18" s="47"/>
      <c r="CE18" s="60">
        <f t="shared" si="18"/>
        <v>0</v>
      </c>
      <c r="CF18" s="43"/>
      <c r="CG18" s="79"/>
      <c r="CH18" s="47"/>
      <c r="CI18" s="47"/>
      <c r="CJ18" s="47"/>
      <c r="CK18" s="47"/>
      <c r="CL18" s="47"/>
      <c r="CM18" s="47"/>
      <c r="CN18" s="47"/>
      <c r="CO18" s="47"/>
      <c r="CP18" s="47"/>
      <c r="CQ18" s="60">
        <f t="shared" si="19"/>
        <v>0</v>
      </c>
      <c r="CR18" s="43"/>
      <c r="CS18" s="79"/>
      <c r="CT18" s="47"/>
      <c r="CU18" s="47"/>
      <c r="CV18" s="47"/>
      <c r="CW18" s="47"/>
      <c r="CX18" s="47"/>
      <c r="CY18" s="47"/>
      <c r="CZ18" s="47"/>
      <c r="DA18" s="47"/>
      <c r="DB18" s="47"/>
      <c r="DC18" s="60">
        <f t="shared" si="20"/>
        <v>0</v>
      </c>
      <c r="DD18" s="43"/>
      <c r="DE18" s="79"/>
      <c r="DF18" s="47"/>
      <c r="DG18" s="47"/>
      <c r="DH18" s="47"/>
      <c r="DI18" s="47"/>
      <c r="DJ18" s="47"/>
      <c r="DK18" s="47"/>
      <c r="DL18" s="47"/>
      <c r="DM18" s="47"/>
      <c r="DN18" s="47"/>
      <c r="DO18" s="60">
        <f t="shared" si="21"/>
        <v>0</v>
      </c>
      <c r="DP18" s="43"/>
      <c r="DQ18" s="79"/>
      <c r="DR18" s="47"/>
      <c r="DS18" s="47"/>
      <c r="DT18" s="47"/>
      <c r="DU18" s="47"/>
      <c r="DV18" s="47"/>
      <c r="DW18" s="47"/>
      <c r="DX18" s="47"/>
      <c r="DY18" s="47"/>
      <c r="DZ18" s="47"/>
      <c r="EA18" s="60">
        <f t="shared" si="22"/>
        <v>0</v>
      </c>
      <c r="EB18" s="43"/>
      <c r="EC18" s="79"/>
      <c r="ED18" s="47"/>
      <c r="EE18" s="47"/>
      <c r="EF18" s="47"/>
      <c r="EG18" s="47"/>
      <c r="EH18" s="47"/>
      <c r="EI18" s="47"/>
      <c r="EJ18" s="47"/>
      <c r="EK18" s="47"/>
      <c r="EL18" s="47"/>
      <c r="EM18" s="60">
        <f t="shared" si="23"/>
        <v>0</v>
      </c>
    </row>
    <row r="19" spans="1:143" hidden="1" outlineLevel="1">
      <c r="A19" s="71"/>
      <c r="B19" s="43"/>
      <c r="C19" s="80"/>
      <c r="D19" s="48"/>
      <c r="E19" s="48"/>
      <c r="F19" s="48"/>
      <c r="G19" s="48"/>
      <c r="H19" s="48"/>
      <c r="I19" s="48"/>
      <c r="J19" s="48"/>
      <c r="K19" s="61"/>
      <c r="L19" s="43"/>
      <c r="M19" s="80"/>
      <c r="N19" s="48"/>
      <c r="O19" s="48"/>
      <c r="P19" s="48"/>
      <c r="Q19" s="48"/>
      <c r="R19" s="48"/>
      <c r="S19" s="48"/>
      <c r="T19" s="48"/>
      <c r="U19" s="48"/>
      <c r="V19" s="48"/>
      <c r="W19" s="61"/>
      <c r="X19" s="43"/>
      <c r="Y19" s="80"/>
      <c r="Z19" s="48"/>
      <c r="AA19" s="48"/>
      <c r="AB19" s="48"/>
      <c r="AC19" s="48"/>
      <c r="AD19" s="48"/>
      <c r="AE19" s="48"/>
      <c r="AF19" s="48"/>
      <c r="AG19" s="48"/>
      <c r="AH19" s="48"/>
      <c r="AI19" s="61"/>
      <c r="AJ19" s="43"/>
      <c r="AK19" s="80"/>
      <c r="AL19" s="48"/>
      <c r="AM19" s="48"/>
      <c r="AN19" s="48"/>
      <c r="AO19" s="48"/>
      <c r="AP19" s="48"/>
      <c r="AQ19" s="48"/>
      <c r="AR19" s="48"/>
      <c r="AS19" s="48"/>
      <c r="AT19" s="48"/>
      <c r="AU19" s="61"/>
      <c r="AV19" s="43"/>
      <c r="AW19" s="80"/>
      <c r="AX19" s="48"/>
      <c r="AY19" s="48"/>
      <c r="AZ19" s="48"/>
      <c r="BA19" s="48"/>
      <c r="BB19" s="48"/>
      <c r="BC19" s="48"/>
      <c r="BD19" s="48"/>
      <c r="BE19" s="48"/>
      <c r="BF19" s="48"/>
      <c r="BG19" s="61"/>
      <c r="BH19" s="43"/>
      <c r="BI19" s="80"/>
      <c r="BJ19" s="48"/>
      <c r="BK19" s="48"/>
      <c r="BL19" s="48"/>
      <c r="BM19" s="48"/>
      <c r="BN19" s="48"/>
      <c r="BO19" s="48"/>
      <c r="BP19" s="48"/>
      <c r="BQ19" s="48"/>
      <c r="BR19" s="48"/>
      <c r="BS19" s="61"/>
      <c r="BT19" s="43"/>
      <c r="BU19" s="80"/>
      <c r="BV19" s="48"/>
      <c r="BW19" s="48"/>
      <c r="BX19" s="48"/>
      <c r="BY19" s="48"/>
      <c r="BZ19" s="48"/>
      <c r="CA19" s="48"/>
      <c r="CB19" s="48"/>
      <c r="CC19" s="48"/>
      <c r="CD19" s="48"/>
      <c r="CE19" s="61"/>
      <c r="CF19" s="43"/>
      <c r="CG19" s="80"/>
      <c r="CH19" s="48"/>
      <c r="CI19" s="48"/>
      <c r="CJ19" s="48"/>
      <c r="CK19" s="48"/>
      <c r="CL19" s="48"/>
      <c r="CM19" s="48"/>
      <c r="CN19" s="48"/>
      <c r="CO19" s="48"/>
      <c r="CP19" s="48"/>
      <c r="CQ19" s="61"/>
      <c r="CR19" s="43"/>
      <c r="CS19" s="80"/>
      <c r="CT19" s="48"/>
      <c r="CU19" s="48"/>
      <c r="CV19" s="48"/>
      <c r="CW19" s="48"/>
      <c r="CX19" s="48"/>
      <c r="CY19" s="48"/>
      <c r="CZ19" s="48"/>
      <c r="DA19" s="48"/>
      <c r="DB19" s="48"/>
      <c r="DC19" s="61"/>
      <c r="DD19" s="43"/>
      <c r="DE19" s="80"/>
      <c r="DF19" s="48"/>
      <c r="DG19" s="48"/>
      <c r="DH19" s="48"/>
      <c r="DI19" s="48"/>
      <c r="DJ19" s="48"/>
      <c r="DK19" s="48"/>
      <c r="DL19" s="48"/>
      <c r="DM19" s="48"/>
      <c r="DN19" s="48"/>
      <c r="DO19" s="61"/>
      <c r="DP19" s="43"/>
      <c r="DQ19" s="80"/>
      <c r="DR19" s="48"/>
      <c r="DS19" s="48"/>
      <c r="DT19" s="48"/>
      <c r="DU19" s="48"/>
      <c r="DV19" s="48"/>
      <c r="DW19" s="48"/>
      <c r="DX19" s="48"/>
      <c r="DY19" s="48"/>
      <c r="DZ19" s="48"/>
      <c r="EA19" s="61"/>
      <c r="EB19" s="43"/>
      <c r="EC19" s="80"/>
      <c r="ED19" s="48"/>
      <c r="EE19" s="48"/>
      <c r="EF19" s="48"/>
      <c r="EG19" s="48"/>
      <c r="EH19" s="48"/>
      <c r="EI19" s="48"/>
      <c r="EJ19" s="48"/>
      <c r="EK19" s="48"/>
      <c r="EL19" s="48"/>
      <c r="EM19" s="61"/>
    </row>
    <row r="20" spans="1:143" collapsed="1">
      <c r="A20" s="72" t="s">
        <v>97</v>
      </c>
      <c r="B20" s="44"/>
      <c r="C20" s="81">
        <f t="shared" ref="C20:J20" si="58">+SUM(C21:C45)</f>
        <v>0</v>
      </c>
      <c r="D20" s="53">
        <f t="shared" si="58"/>
        <v>0</v>
      </c>
      <c r="E20" s="53">
        <f t="shared" si="58"/>
        <v>0</v>
      </c>
      <c r="F20" s="53">
        <f t="shared" si="58"/>
        <v>0</v>
      </c>
      <c r="G20" s="53">
        <f t="shared" si="58"/>
        <v>0</v>
      </c>
      <c r="H20" s="53">
        <f t="shared" si="58"/>
        <v>0</v>
      </c>
      <c r="I20" s="53">
        <f t="shared" si="58"/>
        <v>0</v>
      </c>
      <c r="J20" s="53">
        <f t="shared" si="58"/>
        <v>0</v>
      </c>
      <c r="K20" s="53">
        <f t="shared" ref="K20:K45" si="59">+SUM(C20:J20)</f>
        <v>0</v>
      </c>
      <c r="L20" s="44"/>
      <c r="M20" s="81">
        <f t="shared" ref="M20:V20" si="60">+SUM(M21:M45)</f>
        <v>0</v>
      </c>
      <c r="N20" s="53">
        <f t="shared" si="60"/>
        <v>0</v>
      </c>
      <c r="O20" s="53">
        <f t="shared" si="60"/>
        <v>0</v>
      </c>
      <c r="P20" s="53">
        <f t="shared" si="60"/>
        <v>0</v>
      </c>
      <c r="Q20" s="53">
        <f t="shared" si="60"/>
        <v>0</v>
      </c>
      <c r="R20" s="53">
        <f t="shared" si="60"/>
        <v>0</v>
      </c>
      <c r="S20" s="53">
        <f t="shared" si="60"/>
        <v>0</v>
      </c>
      <c r="T20" s="53">
        <f t="shared" si="60"/>
        <v>0</v>
      </c>
      <c r="U20" s="53">
        <f t="shared" si="60"/>
        <v>0</v>
      </c>
      <c r="V20" s="53">
        <f t="shared" si="60"/>
        <v>0</v>
      </c>
      <c r="W20" s="53">
        <f t="shared" ref="W20:W45" si="61">+SUM(M20:V20)</f>
        <v>0</v>
      </c>
      <c r="X20" s="44"/>
      <c r="Y20" s="81">
        <f t="shared" ref="Y20:AH20" si="62">+SUM(Y21:Y45)</f>
        <v>0</v>
      </c>
      <c r="Z20" s="53">
        <f t="shared" si="62"/>
        <v>0</v>
      </c>
      <c r="AA20" s="53">
        <f t="shared" si="62"/>
        <v>0</v>
      </c>
      <c r="AB20" s="53">
        <f t="shared" si="62"/>
        <v>0</v>
      </c>
      <c r="AC20" s="53">
        <f t="shared" si="62"/>
        <v>0</v>
      </c>
      <c r="AD20" s="53">
        <f t="shared" si="62"/>
        <v>0</v>
      </c>
      <c r="AE20" s="53">
        <f t="shared" si="62"/>
        <v>0</v>
      </c>
      <c r="AF20" s="53">
        <f t="shared" si="62"/>
        <v>0</v>
      </c>
      <c r="AG20" s="53">
        <f t="shared" si="62"/>
        <v>0</v>
      </c>
      <c r="AH20" s="53">
        <f t="shared" si="62"/>
        <v>0</v>
      </c>
      <c r="AI20" s="53">
        <f t="shared" ref="AI20:AI45" si="63">+SUM(Y20:AH20)</f>
        <v>0</v>
      </c>
      <c r="AJ20" s="44"/>
      <c r="AK20" s="81">
        <f t="shared" ref="AK20:AT20" si="64">+SUM(AK21:AK45)</f>
        <v>0</v>
      </c>
      <c r="AL20" s="53">
        <f t="shared" si="64"/>
        <v>0</v>
      </c>
      <c r="AM20" s="53">
        <f t="shared" si="64"/>
        <v>0</v>
      </c>
      <c r="AN20" s="53">
        <f t="shared" si="64"/>
        <v>0</v>
      </c>
      <c r="AO20" s="53">
        <f t="shared" si="64"/>
        <v>0</v>
      </c>
      <c r="AP20" s="53">
        <f t="shared" si="64"/>
        <v>0</v>
      </c>
      <c r="AQ20" s="53">
        <f t="shared" si="64"/>
        <v>0</v>
      </c>
      <c r="AR20" s="53">
        <f t="shared" si="64"/>
        <v>0</v>
      </c>
      <c r="AS20" s="53">
        <f t="shared" si="64"/>
        <v>0</v>
      </c>
      <c r="AT20" s="53">
        <f t="shared" si="64"/>
        <v>0</v>
      </c>
      <c r="AU20" s="53">
        <f t="shared" ref="AU20:AU45" si="65">+SUM(AK20:AT20)</f>
        <v>0</v>
      </c>
      <c r="AV20" s="44"/>
      <c r="AW20" s="81">
        <f t="shared" ref="AW20:BF20" si="66">+SUM(AW21:AW45)</f>
        <v>0</v>
      </c>
      <c r="AX20" s="53">
        <f t="shared" si="66"/>
        <v>0</v>
      </c>
      <c r="AY20" s="53">
        <f t="shared" si="66"/>
        <v>0</v>
      </c>
      <c r="AZ20" s="53">
        <f t="shared" si="66"/>
        <v>0</v>
      </c>
      <c r="BA20" s="53">
        <f t="shared" si="66"/>
        <v>0</v>
      </c>
      <c r="BB20" s="53">
        <f t="shared" si="66"/>
        <v>0</v>
      </c>
      <c r="BC20" s="53">
        <f t="shared" si="66"/>
        <v>0</v>
      </c>
      <c r="BD20" s="53">
        <f t="shared" si="66"/>
        <v>0</v>
      </c>
      <c r="BE20" s="53">
        <f t="shared" si="66"/>
        <v>0</v>
      </c>
      <c r="BF20" s="53">
        <f t="shared" si="66"/>
        <v>0</v>
      </c>
      <c r="BG20" s="53">
        <f t="shared" ref="BG20:BG45" si="67">+SUM(AW20:BF20)</f>
        <v>0</v>
      </c>
      <c r="BH20" s="44"/>
      <c r="BI20" s="81">
        <f t="shared" ref="BI20:BR20" si="68">+SUM(BI21:BI45)</f>
        <v>0</v>
      </c>
      <c r="BJ20" s="53">
        <f t="shared" si="68"/>
        <v>0</v>
      </c>
      <c r="BK20" s="53">
        <f t="shared" si="68"/>
        <v>0</v>
      </c>
      <c r="BL20" s="53">
        <f t="shared" si="68"/>
        <v>0</v>
      </c>
      <c r="BM20" s="53">
        <f t="shared" si="68"/>
        <v>0</v>
      </c>
      <c r="BN20" s="53">
        <f t="shared" si="68"/>
        <v>0</v>
      </c>
      <c r="BO20" s="53">
        <f t="shared" si="68"/>
        <v>0</v>
      </c>
      <c r="BP20" s="53">
        <f t="shared" si="68"/>
        <v>0</v>
      </c>
      <c r="BQ20" s="53">
        <f t="shared" si="68"/>
        <v>0</v>
      </c>
      <c r="BR20" s="53">
        <f t="shared" si="68"/>
        <v>0</v>
      </c>
      <c r="BS20" s="53">
        <f t="shared" ref="BS20:BS45" si="69">+SUM(BI20:BR20)</f>
        <v>0</v>
      </c>
      <c r="BT20" s="44"/>
      <c r="BU20" s="81">
        <f t="shared" ref="BU20:CD20" si="70">+SUM(BU21:BU45)</f>
        <v>0</v>
      </c>
      <c r="BV20" s="53">
        <f t="shared" si="70"/>
        <v>0</v>
      </c>
      <c r="BW20" s="53">
        <f t="shared" si="70"/>
        <v>0</v>
      </c>
      <c r="BX20" s="53">
        <f t="shared" si="70"/>
        <v>0</v>
      </c>
      <c r="BY20" s="53">
        <f t="shared" si="70"/>
        <v>0</v>
      </c>
      <c r="BZ20" s="53">
        <f t="shared" si="70"/>
        <v>0</v>
      </c>
      <c r="CA20" s="53">
        <f t="shared" si="70"/>
        <v>0</v>
      </c>
      <c r="CB20" s="53">
        <f t="shared" si="70"/>
        <v>0</v>
      </c>
      <c r="CC20" s="53">
        <f t="shared" si="70"/>
        <v>0</v>
      </c>
      <c r="CD20" s="53">
        <f t="shared" si="70"/>
        <v>0</v>
      </c>
      <c r="CE20" s="53">
        <f t="shared" ref="CE20:CE45" si="71">+SUM(BU20:CD20)</f>
        <v>0</v>
      </c>
      <c r="CF20" s="44"/>
      <c r="CG20" s="81">
        <f t="shared" ref="CG20:CP20" si="72">+SUM(CG21:CG45)</f>
        <v>0</v>
      </c>
      <c r="CH20" s="53">
        <f t="shared" si="72"/>
        <v>0</v>
      </c>
      <c r="CI20" s="53">
        <f t="shared" si="72"/>
        <v>0</v>
      </c>
      <c r="CJ20" s="53">
        <f t="shared" si="72"/>
        <v>0</v>
      </c>
      <c r="CK20" s="53">
        <f t="shared" si="72"/>
        <v>0</v>
      </c>
      <c r="CL20" s="53">
        <f t="shared" si="72"/>
        <v>0</v>
      </c>
      <c r="CM20" s="53">
        <f t="shared" si="72"/>
        <v>0</v>
      </c>
      <c r="CN20" s="53">
        <f t="shared" si="72"/>
        <v>0</v>
      </c>
      <c r="CO20" s="53">
        <f t="shared" si="72"/>
        <v>0</v>
      </c>
      <c r="CP20" s="53">
        <f t="shared" si="72"/>
        <v>0</v>
      </c>
      <c r="CQ20" s="53">
        <f t="shared" ref="CQ20:CQ45" si="73">+SUM(CG20:CP20)</f>
        <v>0</v>
      </c>
      <c r="CR20" s="44"/>
      <c r="CS20" s="81">
        <f t="shared" ref="CS20:DB20" si="74">+SUM(CS21:CS45)</f>
        <v>0</v>
      </c>
      <c r="CT20" s="53">
        <f t="shared" si="74"/>
        <v>0</v>
      </c>
      <c r="CU20" s="53">
        <f t="shared" si="74"/>
        <v>0</v>
      </c>
      <c r="CV20" s="53">
        <f t="shared" si="74"/>
        <v>0</v>
      </c>
      <c r="CW20" s="53">
        <f t="shared" si="74"/>
        <v>0</v>
      </c>
      <c r="CX20" s="53">
        <f t="shared" si="74"/>
        <v>0</v>
      </c>
      <c r="CY20" s="53">
        <f t="shared" si="74"/>
        <v>0</v>
      </c>
      <c r="CZ20" s="53">
        <f t="shared" si="74"/>
        <v>0</v>
      </c>
      <c r="DA20" s="53">
        <f t="shared" si="74"/>
        <v>0</v>
      </c>
      <c r="DB20" s="53">
        <f t="shared" si="74"/>
        <v>0</v>
      </c>
      <c r="DC20" s="53">
        <f t="shared" ref="DC20:DC45" si="75">+SUM(CS20:DB20)</f>
        <v>0</v>
      </c>
      <c r="DD20" s="44"/>
      <c r="DE20" s="81">
        <f t="shared" ref="DE20:DN20" si="76">+SUM(DE21:DE45)</f>
        <v>0</v>
      </c>
      <c r="DF20" s="53">
        <f t="shared" si="76"/>
        <v>0</v>
      </c>
      <c r="DG20" s="53">
        <f t="shared" si="76"/>
        <v>0</v>
      </c>
      <c r="DH20" s="53">
        <f t="shared" si="76"/>
        <v>0</v>
      </c>
      <c r="DI20" s="53">
        <f t="shared" si="76"/>
        <v>0</v>
      </c>
      <c r="DJ20" s="53">
        <f t="shared" si="76"/>
        <v>0</v>
      </c>
      <c r="DK20" s="53">
        <f t="shared" si="76"/>
        <v>0</v>
      </c>
      <c r="DL20" s="53">
        <f t="shared" si="76"/>
        <v>0</v>
      </c>
      <c r="DM20" s="53">
        <f t="shared" si="76"/>
        <v>0</v>
      </c>
      <c r="DN20" s="53">
        <f t="shared" si="76"/>
        <v>0</v>
      </c>
      <c r="DO20" s="53">
        <f t="shared" ref="DO20:DO45" si="77">+SUM(DE20:DN20)</f>
        <v>0</v>
      </c>
      <c r="DP20" s="44"/>
      <c r="DQ20" s="81">
        <f t="shared" ref="DQ20:DZ20" si="78">+SUM(DQ21:DQ45)</f>
        <v>0</v>
      </c>
      <c r="DR20" s="53">
        <f t="shared" si="78"/>
        <v>0</v>
      </c>
      <c r="DS20" s="53">
        <f t="shared" si="78"/>
        <v>0</v>
      </c>
      <c r="DT20" s="53">
        <f t="shared" si="78"/>
        <v>0</v>
      </c>
      <c r="DU20" s="53">
        <f t="shared" si="78"/>
        <v>0</v>
      </c>
      <c r="DV20" s="53">
        <f t="shared" si="78"/>
        <v>0</v>
      </c>
      <c r="DW20" s="53">
        <f t="shared" si="78"/>
        <v>0</v>
      </c>
      <c r="DX20" s="53">
        <f t="shared" si="78"/>
        <v>0</v>
      </c>
      <c r="DY20" s="53">
        <f t="shared" si="78"/>
        <v>0</v>
      </c>
      <c r="DZ20" s="53">
        <f t="shared" si="78"/>
        <v>0</v>
      </c>
      <c r="EA20" s="53">
        <f t="shared" ref="EA20:EA45" si="79">+SUM(DQ20:DZ20)</f>
        <v>0</v>
      </c>
      <c r="EB20" s="44"/>
      <c r="EC20" s="81">
        <f t="shared" ref="EC20:EL20" si="80">+SUM(EC21:EC45)</f>
        <v>0</v>
      </c>
      <c r="ED20" s="53">
        <f t="shared" si="80"/>
        <v>0</v>
      </c>
      <c r="EE20" s="53">
        <f t="shared" si="80"/>
        <v>0</v>
      </c>
      <c r="EF20" s="53">
        <f t="shared" si="80"/>
        <v>0</v>
      </c>
      <c r="EG20" s="53">
        <f t="shared" si="80"/>
        <v>0</v>
      </c>
      <c r="EH20" s="53">
        <f t="shared" si="80"/>
        <v>0</v>
      </c>
      <c r="EI20" s="53">
        <f t="shared" si="80"/>
        <v>0</v>
      </c>
      <c r="EJ20" s="53">
        <f t="shared" si="80"/>
        <v>0</v>
      </c>
      <c r="EK20" s="53">
        <f t="shared" si="80"/>
        <v>0</v>
      </c>
      <c r="EL20" s="53">
        <f t="shared" si="80"/>
        <v>0</v>
      </c>
      <c r="EM20" s="53">
        <f t="shared" ref="EM20:EM45" si="81">+SUM(EC20:EL20)</f>
        <v>0</v>
      </c>
    </row>
    <row r="21" spans="1:143" hidden="1" outlineLevel="1">
      <c r="A21" s="69" t="s">
        <v>98</v>
      </c>
      <c r="B21" s="43"/>
      <c r="C21" s="78"/>
      <c r="D21" s="46"/>
      <c r="E21" s="46"/>
      <c r="F21" s="46"/>
      <c r="G21" s="46"/>
      <c r="H21" s="46"/>
      <c r="I21" s="46"/>
      <c r="J21" s="46"/>
      <c r="K21" s="59">
        <f t="shared" si="59"/>
        <v>0</v>
      </c>
      <c r="L21" s="43"/>
      <c r="M21" s="78"/>
      <c r="N21" s="46"/>
      <c r="O21" s="46"/>
      <c r="P21" s="46"/>
      <c r="Q21" s="46"/>
      <c r="R21" s="46"/>
      <c r="S21" s="46"/>
      <c r="T21" s="46"/>
      <c r="U21" s="46"/>
      <c r="V21" s="46"/>
      <c r="W21" s="59">
        <f t="shared" si="61"/>
        <v>0</v>
      </c>
      <c r="X21" s="43"/>
      <c r="Y21" s="78"/>
      <c r="Z21" s="46"/>
      <c r="AA21" s="46"/>
      <c r="AB21" s="46"/>
      <c r="AC21" s="46"/>
      <c r="AD21" s="46"/>
      <c r="AE21" s="46"/>
      <c r="AF21" s="46"/>
      <c r="AG21" s="46"/>
      <c r="AH21" s="46"/>
      <c r="AI21" s="59">
        <f t="shared" si="63"/>
        <v>0</v>
      </c>
      <c r="AJ21" s="43"/>
      <c r="AK21" s="78"/>
      <c r="AL21" s="46"/>
      <c r="AM21" s="46"/>
      <c r="AN21" s="46"/>
      <c r="AO21" s="46"/>
      <c r="AP21" s="46"/>
      <c r="AQ21" s="46"/>
      <c r="AR21" s="46"/>
      <c r="AS21" s="46"/>
      <c r="AT21" s="46"/>
      <c r="AU21" s="59">
        <f t="shared" si="65"/>
        <v>0</v>
      </c>
      <c r="AV21" s="43"/>
      <c r="AW21" s="78"/>
      <c r="AX21" s="46"/>
      <c r="AY21" s="46"/>
      <c r="AZ21" s="46"/>
      <c r="BA21" s="46"/>
      <c r="BB21" s="46"/>
      <c r="BC21" s="46"/>
      <c r="BD21" s="46"/>
      <c r="BE21" s="46"/>
      <c r="BF21" s="46"/>
      <c r="BG21" s="59">
        <f t="shared" si="67"/>
        <v>0</v>
      </c>
      <c r="BH21" s="43"/>
      <c r="BI21" s="78"/>
      <c r="BJ21" s="46"/>
      <c r="BK21" s="46"/>
      <c r="BL21" s="46"/>
      <c r="BM21" s="46"/>
      <c r="BN21" s="46"/>
      <c r="BO21" s="46"/>
      <c r="BP21" s="46"/>
      <c r="BQ21" s="46"/>
      <c r="BR21" s="46"/>
      <c r="BS21" s="59">
        <f t="shared" si="69"/>
        <v>0</v>
      </c>
      <c r="BT21" s="43"/>
      <c r="BU21" s="78"/>
      <c r="BV21" s="46"/>
      <c r="BW21" s="46"/>
      <c r="BX21" s="46"/>
      <c r="BY21" s="46"/>
      <c r="BZ21" s="46"/>
      <c r="CA21" s="46"/>
      <c r="CB21" s="46"/>
      <c r="CC21" s="46"/>
      <c r="CD21" s="46"/>
      <c r="CE21" s="59">
        <f t="shared" si="71"/>
        <v>0</v>
      </c>
      <c r="CF21" s="43"/>
      <c r="CG21" s="78"/>
      <c r="CH21" s="46"/>
      <c r="CI21" s="46"/>
      <c r="CJ21" s="46"/>
      <c r="CK21" s="46"/>
      <c r="CL21" s="46"/>
      <c r="CM21" s="46"/>
      <c r="CN21" s="46"/>
      <c r="CO21" s="46"/>
      <c r="CP21" s="46"/>
      <c r="CQ21" s="59">
        <f t="shared" si="73"/>
        <v>0</v>
      </c>
      <c r="CR21" s="43"/>
      <c r="CS21" s="78"/>
      <c r="CT21" s="46"/>
      <c r="CU21" s="46"/>
      <c r="CV21" s="46"/>
      <c r="CW21" s="46"/>
      <c r="CX21" s="46"/>
      <c r="CY21" s="46"/>
      <c r="CZ21" s="46"/>
      <c r="DA21" s="46"/>
      <c r="DB21" s="46"/>
      <c r="DC21" s="59">
        <f t="shared" si="75"/>
        <v>0</v>
      </c>
      <c r="DD21" s="43"/>
      <c r="DE21" s="78"/>
      <c r="DF21" s="46"/>
      <c r="DG21" s="46"/>
      <c r="DH21" s="46"/>
      <c r="DI21" s="46"/>
      <c r="DJ21" s="46"/>
      <c r="DK21" s="46"/>
      <c r="DL21" s="46"/>
      <c r="DM21" s="46"/>
      <c r="DN21" s="46"/>
      <c r="DO21" s="59">
        <f t="shared" si="77"/>
        <v>0</v>
      </c>
      <c r="DP21" s="43"/>
      <c r="DQ21" s="78"/>
      <c r="DR21" s="46"/>
      <c r="DS21" s="46"/>
      <c r="DT21" s="46"/>
      <c r="DU21" s="46"/>
      <c r="DV21" s="46"/>
      <c r="DW21" s="46"/>
      <c r="DX21" s="46"/>
      <c r="DY21" s="46"/>
      <c r="DZ21" s="46"/>
      <c r="EA21" s="59">
        <f t="shared" si="79"/>
        <v>0</v>
      </c>
      <c r="EB21" s="43"/>
      <c r="EC21" s="78"/>
      <c r="ED21" s="46"/>
      <c r="EE21" s="46"/>
      <c r="EF21" s="46"/>
      <c r="EG21" s="46"/>
      <c r="EH21" s="46"/>
      <c r="EI21" s="46"/>
      <c r="EJ21" s="46"/>
      <c r="EK21" s="46"/>
      <c r="EL21" s="46"/>
      <c r="EM21" s="59">
        <f t="shared" si="81"/>
        <v>0</v>
      </c>
    </row>
    <row r="22" spans="1:143" hidden="1" outlineLevel="1">
      <c r="A22" s="70" t="s">
        <v>99</v>
      </c>
      <c r="B22" s="43"/>
      <c r="C22" s="79"/>
      <c r="D22" s="47"/>
      <c r="E22" s="47"/>
      <c r="F22" s="47"/>
      <c r="G22" s="47"/>
      <c r="H22" s="47"/>
      <c r="I22" s="47"/>
      <c r="J22" s="47"/>
      <c r="K22" s="60">
        <f t="shared" si="59"/>
        <v>0</v>
      </c>
      <c r="L22" s="43"/>
      <c r="M22" s="79"/>
      <c r="N22" s="47"/>
      <c r="O22" s="47"/>
      <c r="P22" s="47"/>
      <c r="Q22" s="47"/>
      <c r="R22" s="47"/>
      <c r="S22" s="47"/>
      <c r="T22" s="47"/>
      <c r="U22" s="47"/>
      <c r="V22" s="47"/>
      <c r="W22" s="60">
        <f t="shared" si="61"/>
        <v>0</v>
      </c>
      <c r="X22" s="43"/>
      <c r="Y22" s="79"/>
      <c r="Z22" s="47"/>
      <c r="AA22" s="47"/>
      <c r="AB22" s="47"/>
      <c r="AC22" s="47"/>
      <c r="AD22" s="47"/>
      <c r="AE22" s="47"/>
      <c r="AF22" s="47"/>
      <c r="AG22" s="47"/>
      <c r="AH22" s="47"/>
      <c r="AI22" s="60">
        <f t="shared" si="63"/>
        <v>0</v>
      </c>
      <c r="AJ22" s="43"/>
      <c r="AK22" s="79"/>
      <c r="AL22" s="47"/>
      <c r="AM22" s="47"/>
      <c r="AN22" s="47"/>
      <c r="AO22" s="47"/>
      <c r="AP22" s="47"/>
      <c r="AQ22" s="47"/>
      <c r="AR22" s="47"/>
      <c r="AS22" s="47"/>
      <c r="AT22" s="47"/>
      <c r="AU22" s="60">
        <f t="shared" si="65"/>
        <v>0</v>
      </c>
      <c r="AV22" s="43"/>
      <c r="AW22" s="79"/>
      <c r="AX22" s="47"/>
      <c r="AY22" s="47"/>
      <c r="AZ22" s="47"/>
      <c r="BA22" s="47"/>
      <c r="BB22" s="47"/>
      <c r="BC22" s="47"/>
      <c r="BD22" s="47"/>
      <c r="BE22" s="47"/>
      <c r="BF22" s="47"/>
      <c r="BG22" s="60">
        <f t="shared" si="67"/>
        <v>0</v>
      </c>
      <c r="BH22" s="43"/>
      <c r="BI22" s="79"/>
      <c r="BJ22" s="47"/>
      <c r="BK22" s="47"/>
      <c r="BL22" s="47"/>
      <c r="BM22" s="47"/>
      <c r="BN22" s="47"/>
      <c r="BO22" s="47"/>
      <c r="BP22" s="47"/>
      <c r="BQ22" s="47"/>
      <c r="BR22" s="47"/>
      <c r="BS22" s="60">
        <f t="shared" si="69"/>
        <v>0</v>
      </c>
      <c r="BT22" s="43"/>
      <c r="BU22" s="79"/>
      <c r="BV22" s="47"/>
      <c r="BW22" s="47"/>
      <c r="BX22" s="47"/>
      <c r="BY22" s="47"/>
      <c r="BZ22" s="47"/>
      <c r="CA22" s="47"/>
      <c r="CB22" s="47"/>
      <c r="CC22" s="47"/>
      <c r="CD22" s="47"/>
      <c r="CE22" s="60">
        <f t="shared" si="71"/>
        <v>0</v>
      </c>
      <c r="CF22" s="43"/>
      <c r="CG22" s="79"/>
      <c r="CH22" s="47"/>
      <c r="CI22" s="47"/>
      <c r="CJ22" s="47"/>
      <c r="CK22" s="47"/>
      <c r="CL22" s="47"/>
      <c r="CM22" s="47"/>
      <c r="CN22" s="47"/>
      <c r="CO22" s="47"/>
      <c r="CP22" s="47"/>
      <c r="CQ22" s="60">
        <f t="shared" si="73"/>
        <v>0</v>
      </c>
      <c r="CR22" s="43"/>
      <c r="CS22" s="79"/>
      <c r="CT22" s="47"/>
      <c r="CU22" s="47"/>
      <c r="CV22" s="47"/>
      <c r="CW22" s="47"/>
      <c r="CX22" s="47"/>
      <c r="CY22" s="47"/>
      <c r="CZ22" s="47"/>
      <c r="DA22" s="47"/>
      <c r="DB22" s="47"/>
      <c r="DC22" s="60">
        <f t="shared" si="75"/>
        <v>0</v>
      </c>
      <c r="DD22" s="43"/>
      <c r="DE22" s="79"/>
      <c r="DF22" s="47"/>
      <c r="DG22" s="47"/>
      <c r="DH22" s="47"/>
      <c r="DI22" s="47"/>
      <c r="DJ22" s="47"/>
      <c r="DK22" s="47"/>
      <c r="DL22" s="47"/>
      <c r="DM22" s="47"/>
      <c r="DN22" s="47"/>
      <c r="DO22" s="60">
        <f t="shared" si="77"/>
        <v>0</v>
      </c>
      <c r="DP22" s="43"/>
      <c r="DQ22" s="79"/>
      <c r="DR22" s="47"/>
      <c r="DS22" s="47"/>
      <c r="DT22" s="47"/>
      <c r="DU22" s="47"/>
      <c r="DV22" s="47"/>
      <c r="DW22" s="47"/>
      <c r="DX22" s="47"/>
      <c r="DY22" s="47"/>
      <c r="DZ22" s="47"/>
      <c r="EA22" s="60">
        <f t="shared" si="79"/>
        <v>0</v>
      </c>
      <c r="EB22" s="43"/>
      <c r="EC22" s="79"/>
      <c r="ED22" s="47"/>
      <c r="EE22" s="47"/>
      <c r="EF22" s="47"/>
      <c r="EG22" s="47"/>
      <c r="EH22" s="47"/>
      <c r="EI22" s="47"/>
      <c r="EJ22" s="47"/>
      <c r="EK22" s="47"/>
      <c r="EL22" s="47"/>
      <c r="EM22" s="60">
        <f t="shared" si="81"/>
        <v>0</v>
      </c>
    </row>
    <row r="23" spans="1:143" hidden="1" outlineLevel="1">
      <c r="A23" s="70" t="s">
        <v>100</v>
      </c>
      <c r="B23" s="43"/>
      <c r="C23" s="79"/>
      <c r="D23" s="47"/>
      <c r="E23" s="47"/>
      <c r="F23" s="47"/>
      <c r="G23" s="47"/>
      <c r="H23" s="47"/>
      <c r="I23" s="47"/>
      <c r="J23" s="47"/>
      <c r="K23" s="60">
        <f t="shared" si="59"/>
        <v>0</v>
      </c>
      <c r="L23" s="43"/>
      <c r="M23" s="79"/>
      <c r="N23" s="47"/>
      <c r="O23" s="47"/>
      <c r="P23" s="47"/>
      <c r="Q23" s="47"/>
      <c r="R23" s="47"/>
      <c r="S23" s="47"/>
      <c r="T23" s="47"/>
      <c r="U23" s="47"/>
      <c r="V23" s="47"/>
      <c r="W23" s="60">
        <f t="shared" si="61"/>
        <v>0</v>
      </c>
      <c r="X23" s="43"/>
      <c r="Y23" s="79"/>
      <c r="Z23" s="47"/>
      <c r="AA23" s="47"/>
      <c r="AB23" s="47"/>
      <c r="AC23" s="47"/>
      <c r="AD23" s="47"/>
      <c r="AE23" s="47"/>
      <c r="AF23" s="47"/>
      <c r="AG23" s="47"/>
      <c r="AH23" s="47"/>
      <c r="AI23" s="60">
        <f t="shared" si="63"/>
        <v>0</v>
      </c>
      <c r="AJ23" s="43"/>
      <c r="AK23" s="79"/>
      <c r="AL23" s="47"/>
      <c r="AM23" s="47"/>
      <c r="AN23" s="47"/>
      <c r="AO23" s="47"/>
      <c r="AP23" s="47"/>
      <c r="AQ23" s="47"/>
      <c r="AR23" s="47"/>
      <c r="AS23" s="47"/>
      <c r="AT23" s="47"/>
      <c r="AU23" s="60">
        <f t="shared" si="65"/>
        <v>0</v>
      </c>
      <c r="AV23" s="43"/>
      <c r="AW23" s="79"/>
      <c r="AX23" s="47"/>
      <c r="AY23" s="47"/>
      <c r="AZ23" s="47"/>
      <c r="BA23" s="47"/>
      <c r="BB23" s="47"/>
      <c r="BC23" s="47"/>
      <c r="BD23" s="47"/>
      <c r="BE23" s="47"/>
      <c r="BF23" s="47"/>
      <c r="BG23" s="60">
        <f t="shared" si="67"/>
        <v>0</v>
      </c>
      <c r="BH23" s="43"/>
      <c r="BI23" s="79"/>
      <c r="BJ23" s="47"/>
      <c r="BK23" s="47"/>
      <c r="BL23" s="47"/>
      <c r="BM23" s="47"/>
      <c r="BN23" s="47"/>
      <c r="BO23" s="47"/>
      <c r="BP23" s="47"/>
      <c r="BQ23" s="47"/>
      <c r="BR23" s="47"/>
      <c r="BS23" s="60">
        <f t="shared" si="69"/>
        <v>0</v>
      </c>
      <c r="BT23" s="43"/>
      <c r="BU23" s="79"/>
      <c r="BV23" s="47"/>
      <c r="BW23" s="47"/>
      <c r="BX23" s="47"/>
      <c r="BY23" s="47"/>
      <c r="BZ23" s="47"/>
      <c r="CA23" s="47"/>
      <c r="CB23" s="47"/>
      <c r="CC23" s="47"/>
      <c r="CD23" s="47"/>
      <c r="CE23" s="60">
        <f t="shared" si="71"/>
        <v>0</v>
      </c>
      <c r="CF23" s="43"/>
      <c r="CG23" s="79"/>
      <c r="CH23" s="47"/>
      <c r="CI23" s="47"/>
      <c r="CJ23" s="47"/>
      <c r="CK23" s="47"/>
      <c r="CL23" s="47"/>
      <c r="CM23" s="47"/>
      <c r="CN23" s="47"/>
      <c r="CO23" s="47"/>
      <c r="CP23" s="47"/>
      <c r="CQ23" s="60">
        <f t="shared" si="73"/>
        <v>0</v>
      </c>
      <c r="CR23" s="43"/>
      <c r="CS23" s="79"/>
      <c r="CT23" s="47"/>
      <c r="CU23" s="47"/>
      <c r="CV23" s="47"/>
      <c r="CW23" s="47"/>
      <c r="CX23" s="47"/>
      <c r="CY23" s="47"/>
      <c r="CZ23" s="47"/>
      <c r="DA23" s="47"/>
      <c r="DB23" s="47"/>
      <c r="DC23" s="60">
        <f t="shared" si="75"/>
        <v>0</v>
      </c>
      <c r="DD23" s="43"/>
      <c r="DE23" s="79"/>
      <c r="DF23" s="47"/>
      <c r="DG23" s="47"/>
      <c r="DH23" s="47"/>
      <c r="DI23" s="47"/>
      <c r="DJ23" s="47"/>
      <c r="DK23" s="47"/>
      <c r="DL23" s="47"/>
      <c r="DM23" s="47"/>
      <c r="DN23" s="47"/>
      <c r="DO23" s="60">
        <f t="shared" si="77"/>
        <v>0</v>
      </c>
      <c r="DP23" s="43"/>
      <c r="DQ23" s="79"/>
      <c r="DR23" s="47"/>
      <c r="DS23" s="47"/>
      <c r="DT23" s="47"/>
      <c r="DU23" s="47"/>
      <c r="DV23" s="47"/>
      <c r="DW23" s="47"/>
      <c r="DX23" s="47"/>
      <c r="DY23" s="47"/>
      <c r="DZ23" s="47"/>
      <c r="EA23" s="60">
        <f t="shared" si="79"/>
        <v>0</v>
      </c>
      <c r="EB23" s="43"/>
      <c r="EC23" s="79"/>
      <c r="ED23" s="47"/>
      <c r="EE23" s="47"/>
      <c r="EF23" s="47"/>
      <c r="EG23" s="47"/>
      <c r="EH23" s="47"/>
      <c r="EI23" s="47"/>
      <c r="EJ23" s="47"/>
      <c r="EK23" s="47"/>
      <c r="EL23" s="47"/>
      <c r="EM23" s="60">
        <f t="shared" si="81"/>
        <v>0</v>
      </c>
    </row>
    <row r="24" spans="1:143" hidden="1" outlineLevel="1">
      <c r="A24" s="70" t="s">
        <v>101</v>
      </c>
      <c r="B24" s="43"/>
      <c r="C24" s="79"/>
      <c r="D24" s="47"/>
      <c r="E24" s="47"/>
      <c r="F24" s="47"/>
      <c r="G24" s="47"/>
      <c r="H24" s="47"/>
      <c r="I24" s="47"/>
      <c r="J24" s="47"/>
      <c r="K24" s="60">
        <f t="shared" si="59"/>
        <v>0</v>
      </c>
      <c r="L24" s="43"/>
      <c r="M24" s="79"/>
      <c r="N24" s="47"/>
      <c r="O24" s="47"/>
      <c r="P24" s="47"/>
      <c r="Q24" s="47"/>
      <c r="R24" s="47"/>
      <c r="S24" s="47"/>
      <c r="T24" s="47"/>
      <c r="U24" s="47"/>
      <c r="V24" s="47"/>
      <c r="W24" s="60">
        <f t="shared" si="61"/>
        <v>0</v>
      </c>
      <c r="X24" s="43"/>
      <c r="Y24" s="79"/>
      <c r="Z24" s="47"/>
      <c r="AA24" s="47"/>
      <c r="AB24" s="47"/>
      <c r="AC24" s="47"/>
      <c r="AD24" s="47"/>
      <c r="AE24" s="47"/>
      <c r="AF24" s="47"/>
      <c r="AG24" s="47"/>
      <c r="AH24" s="47"/>
      <c r="AI24" s="60">
        <f t="shared" si="63"/>
        <v>0</v>
      </c>
      <c r="AJ24" s="43"/>
      <c r="AK24" s="79"/>
      <c r="AL24" s="47"/>
      <c r="AM24" s="47"/>
      <c r="AN24" s="47"/>
      <c r="AO24" s="47"/>
      <c r="AP24" s="47"/>
      <c r="AQ24" s="47"/>
      <c r="AR24" s="47"/>
      <c r="AS24" s="47"/>
      <c r="AT24" s="47"/>
      <c r="AU24" s="60">
        <f t="shared" si="65"/>
        <v>0</v>
      </c>
      <c r="AV24" s="43"/>
      <c r="AW24" s="79"/>
      <c r="AX24" s="47"/>
      <c r="AY24" s="47"/>
      <c r="AZ24" s="47"/>
      <c r="BA24" s="47"/>
      <c r="BB24" s="47"/>
      <c r="BC24" s="47"/>
      <c r="BD24" s="47"/>
      <c r="BE24" s="47"/>
      <c r="BF24" s="47"/>
      <c r="BG24" s="60">
        <f t="shared" si="67"/>
        <v>0</v>
      </c>
      <c r="BH24" s="43"/>
      <c r="BI24" s="79"/>
      <c r="BJ24" s="47"/>
      <c r="BK24" s="47"/>
      <c r="BL24" s="47"/>
      <c r="BM24" s="47"/>
      <c r="BN24" s="47"/>
      <c r="BO24" s="47"/>
      <c r="BP24" s="47"/>
      <c r="BQ24" s="47"/>
      <c r="BR24" s="47"/>
      <c r="BS24" s="60">
        <f t="shared" si="69"/>
        <v>0</v>
      </c>
      <c r="BT24" s="43"/>
      <c r="BU24" s="79"/>
      <c r="BV24" s="47"/>
      <c r="BW24" s="47"/>
      <c r="BX24" s="47"/>
      <c r="BY24" s="47"/>
      <c r="BZ24" s="47"/>
      <c r="CA24" s="47"/>
      <c r="CB24" s="47"/>
      <c r="CC24" s="47"/>
      <c r="CD24" s="47"/>
      <c r="CE24" s="60">
        <f t="shared" si="71"/>
        <v>0</v>
      </c>
      <c r="CF24" s="43"/>
      <c r="CG24" s="79"/>
      <c r="CH24" s="47"/>
      <c r="CI24" s="47"/>
      <c r="CJ24" s="47"/>
      <c r="CK24" s="47"/>
      <c r="CL24" s="47"/>
      <c r="CM24" s="47"/>
      <c r="CN24" s="47"/>
      <c r="CO24" s="47"/>
      <c r="CP24" s="47"/>
      <c r="CQ24" s="60">
        <f t="shared" si="73"/>
        <v>0</v>
      </c>
      <c r="CR24" s="43"/>
      <c r="CS24" s="79"/>
      <c r="CT24" s="47"/>
      <c r="CU24" s="47"/>
      <c r="CV24" s="47"/>
      <c r="CW24" s="47"/>
      <c r="CX24" s="47"/>
      <c r="CY24" s="47"/>
      <c r="CZ24" s="47"/>
      <c r="DA24" s="47"/>
      <c r="DB24" s="47"/>
      <c r="DC24" s="60">
        <f t="shared" si="75"/>
        <v>0</v>
      </c>
      <c r="DD24" s="43"/>
      <c r="DE24" s="79"/>
      <c r="DF24" s="47"/>
      <c r="DG24" s="47"/>
      <c r="DH24" s="47"/>
      <c r="DI24" s="47"/>
      <c r="DJ24" s="47"/>
      <c r="DK24" s="47"/>
      <c r="DL24" s="47"/>
      <c r="DM24" s="47"/>
      <c r="DN24" s="47"/>
      <c r="DO24" s="60">
        <f t="shared" si="77"/>
        <v>0</v>
      </c>
      <c r="DP24" s="43"/>
      <c r="DQ24" s="79"/>
      <c r="DR24" s="47"/>
      <c r="DS24" s="47"/>
      <c r="DT24" s="47"/>
      <c r="DU24" s="47"/>
      <c r="DV24" s="47"/>
      <c r="DW24" s="47"/>
      <c r="DX24" s="47"/>
      <c r="DY24" s="47"/>
      <c r="DZ24" s="47"/>
      <c r="EA24" s="60">
        <f t="shared" si="79"/>
        <v>0</v>
      </c>
      <c r="EB24" s="43"/>
      <c r="EC24" s="79"/>
      <c r="ED24" s="47"/>
      <c r="EE24" s="47"/>
      <c r="EF24" s="47"/>
      <c r="EG24" s="47"/>
      <c r="EH24" s="47"/>
      <c r="EI24" s="47"/>
      <c r="EJ24" s="47"/>
      <c r="EK24" s="47"/>
      <c r="EL24" s="47"/>
      <c r="EM24" s="60">
        <f t="shared" si="81"/>
        <v>0</v>
      </c>
    </row>
    <row r="25" spans="1:143" hidden="1" outlineLevel="1">
      <c r="A25" s="70" t="s">
        <v>215</v>
      </c>
      <c r="B25" s="43"/>
      <c r="C25" s="79"/>
      <c r="D25" s="47"/>
      <c r="E25" s="47"/>
      <c r="F25" s="47"/>
      <c r="G25" s="47"/>
      <c r="H25" s="47"/>
      <c r="I25" s="47"/>
      <c r="J25" s="47"/>
      <c r="K25" s="60">
        <f t="shared" si="59"/>
        <v>0</v>
      </c>
      <c r="L25" s="43"/>
      <c r="M25" s="79"/>
      <c r="N25" s="47"/>
      <c r="O25" s="47"/>
      <c r="P25" s="47"/>
      <c r="Q25" s="47"/>
      <c r="R25" s="47"/>
      <c r="S25" s="47"/>
      <c r="T25" s="47"/>
      <c r="U25" s="47"/>
      <c r="V25" s="47"/>
      <c r="W25" s="60">
        <f t="shared" si="61"/>
        <v>0</v>
      </c>
      <c r="X25" s="43"/>
      <c r="Y25" s="79"/>
      <c r="Z25" s="47"/>
      <c r="AA25" s="47"/>
      <c r="AB25" s="47"/>
      <c r="AC25" s="47"/>
      <c r="AD25" s="47"/>
      <c r="AE25" s="47"/>
      <c r="AF25" s="47"/>
      <c r="AG25" s="47"/>
      <c r="AH25" s="47"/>
      <c r="AI25" s="60">
        <f t="shared" si="63"/>
        <v>0</v>
      </c>
      <c r="AJ25" s="43"/>
      <c r="AK25" s="79"/>
      <c r="AL25" s="47"/>
      <c r="AM25" s="47"/>
      <c r="AN25" s="47"/>
      <c r="AO25" s="47"/>
      <c r="AP25" s="47"/>
      <c r="AQ25" s="47"/>
      <c r="AR25" s="47"/>
      <c r="AS25" s="47"/>
      <c r="AT25" s="47"/>
      <c r="AU25" s="60">
        <f t="shared" si="65"/>
        <v>0</v>
      </c>
      <c r="AV25" s="43"/>
      <c r="AW25" s="79"/>
      <c r="AX25" s="47"/>
      <c r="AY25" s="47"/>
      <c r="AZ25" s="47"/>
      <c r="BA25" s="47"/>
      <c r="BB25" s="47"/>
      <c r="BC25" s="47"/>
      <c r="BD25" s="47"/>
      <c r="BE25" s="47"/>
      <c r="BF25" s="47"/>
      <c r="BG25" s="60">
        <f t="shared" si="67"/>
        <v>0</v>
      </c>
      <c r="BH25" s="43"/>
      <c r="BI25" s="79"/>
      <c r="BJ25" s="47"/>
      <c r="BK25" s="47"/>
      <c r="BL25" s="47"/>
      <c r="BM25" s="47"/>
      <c r="BN25" s="47"/>
      <c r="BO25" s="47"/>
      <c r="BP25" s="47"/>
      <c r="BQ25" s="47"/>
      <c r="BR25" s="47"/>
      <c r="BS25" s="60">
        <f t="shared" si="69"/>
        <v>0</v>
      </c>
      <c r="BT25" s="43"/>
      <c r="BU25" s="79"/>
      <c r="BV25" s="47"/>
      <c r="BW25" s="47"/>
      <c r="BX25" s="47"/>
      <c r="BY25" s="47"/>
      <c r="BZ25" s="47"/>
      <c r="CA25" s="47"/>
      <c r="CB25" s="47"/>
      <c r="CC25" s="47"/>
      <c r="CD25" s="47"/>
      <c r="CE25" s="60">
        <f t="shared" si="71"/>
        <v>0</v>
      </c>
      <c r="CF25" s="43"/>
      <c r="CG25" s="79"/>
      <c r="CH25" s="47"/>
      <c r="CI25" s="47"/>
      <c r="CJ25" s="47"/>
      <c r="CK25" s="47"/>
      <c r="CL25" s="47"/>
      <c r="CM25" s="47"/>
      <c r="CN25" s="47"/>
      <c r="CO25" s="47"/>
      <c r="CP25" s="47"/>
      <c r="CQ25" s="60">
        <f t="shared" si="73"/>
        <v>0</v>
      </c>
      <c r="CR25" s="43"/>
      <c r="CS25" s="79"/>
      <c r="CT25" s="47"/>
      <c r="CU25" s="47"/>
      <c r="CV25" s="47"/>
      <c r="CW25" s="47"/>
      <c r="CX25" s="47"/>
      <c r="CY25" s="47"/>
      <c r="CZ25" s="47"/>
      <c r="DA25" s="47"/>
      <c r="DB25" s="47"/>
      <c r="DC25" s="60">
        <f t="shared" si="75"/>
        <v>0</v>
      </c>
      <c r="DD25" s="43"/>
      <c r="DE25" s="79"/>
      <c r="DF25" s="47"/>
      <c r="DG25" s="47"/>
      <c r="DH25" s="47"/>
      <c r="DI25" s="47"/>
      <c r="DJ25" s="47"/>
      <c r="DK25" s="47"/>
      <c r="DL25" s="47"/>
      <c r="DM25" s="47"/>
      <c r="DN25" s="47"/>
      <c r="DO25" s="60">
        <f t="shared" si="77"/>
        <v>0</v>
      </c>
      <c r="DP25" s="43"/>
      <c r="DQ25" s="79"/>
      <c r="DR25" s="47"/>
      <c r="DS25" s="47"/>
      <c r="DT25" s="47"/>
      <c r="DU25" s="47"/>
      <c r="DV25" s="47"/>
      <c r="DW25" s="47"/>
      <c r="DX25" s="47"/>
      <c r="DY25" s="47"/>
      <c r="DZ25" s="47"/>
      <c r="EA25" s="60">
        <f t="shared" si="79"/>
        <v>0</v>
      </c>
      <c r="EB25" s="43"/>
      <c r="EC25" s="79"/>
      <c r="ED25" s="47"/>
      <c r="EE25" s="47"/>
      <c r="EF25" s="47"/>
      <c r="EG25" s="47"/>
      <c r="EH25" s="47"/>
      <c r="EI25" s="47"/>
      <c r="EJ25" s="47"/>
      <c r="EK25" s="47"/>
      <c r="EL25" s="47"/>
      <c r="EM25" s="60">
        <f t="shared" si="81"/>
        <v>0</v>
      </c>
    </row>
    <row r="26" spans="1:143" hidden="1" outlineLevel="1">
      <c r="A26" s="70" t="s">
        <v>102</v>
      </c>
      <c r="B26" s="43"/>
      <c r="C26" s="79"/>
      <c r="D26" s="47"/>
      <c r="E26" s="47"/>
      <c r="F26" s="47"/>
      <c r="G26" s="47"/>
      <c r="H26" s="47"/>
      <c r="I26" s="47"/>
      <c r="J26" s="47"/>
      <c r="K26" s="60">
        <f t="shared" si="59"/>
        <v>0</v>
      </c>
      <c r="L26" s="43"/>
      <c r="M26" s="79"/>
      <c r="N26" s="47"/>
      <c r="O26" s="47"/>
      <c r="P26" s="47"/>
      <c r="Q26" s="47"/>
      <c r="R26" s="47"/>
      <c r="S26" s="47"/>
      <c r="T26" s="47"/>
      <c r="U26" s="47"/>
      <c r="V26" s="47"/>
      <c r="W26" s="60">
        <f t="shared" si="61"/>
        <v>0</v>
      </c>
      <c r="X26" s="43"/>
      <c r="Y26" s="79"/>
      <c r="Z26" s="47"/>
      <c r="AA26" s="47"/>
      <c r="AB26" s="47"/>
      <c r="AC26" s="47"/>
      <c r="AD26" s="47"/>
      <c r="AE26" s="47"/>
      <c r="AF26" s="47"/>
      <c r="AG26" s="47"/>
      <c r="AH26" s="47"/>
      <c r="AI26" s="60">
        <f t="shared" si="63"/>
        <v>0</v>
      </c>
      <c r="AJ26" s="43"/>
      <c r="AK26" s="79"/>
      <c r="AL26" s="47"/>
      <c r="AM26" s="47"/>
      <c r="AN26" s="47"/>
      <c r="AO26" s="47"/>
      <c r="AP26" s="47"/>
      <c r="AQ26" s="47"/>
      <c r="AR26" s="47"/>
      <c r="AS26" s="47"/>
      <c r="AT26" s="47"/>
      <c r="AU26" s="60">
        <f t="shared" si="65"/>
        <v>0</v>
      </c>
      <c r="AV26" s="43"/>
      <c r="AW26" s="79"/>
      <c r="AX26" s="47"/>
      <c r="AY26" s="47"/>
      <c r="AZ26" s="47"/>
      <c r="BA26" s="47"/>
      <c r="BB26" s="47"/>
      <c r="BC26" s="47"/>
      <c r="BD26" s="47"/>
      <c r="BE26" s="47"/>
      <c r="BF26" s="47"/>
      <c r="BG26" s="60">
        <f t="shared" si="67"/>
        <v>0</v>
      </c>
      <c r="BH26" s="43"/>
      <c r="BI26" s="79"/>
      <c r="BJ26" s="47"/>
      <c r="BK26" s="47"/>
      <c r="BL26" s="47"/>
      <c r="BM26" s="47"/>
      <c r="BN26" s="47"/>
      <c r="BO26" s="47"/>
      <c r="BP26" s="47"/>
      <c r="BQ26" s="47"/>
      <c r="BR26" s="47"/>
      <c r="BS26" s="60">
        <f t="shared" si="69"/>
        <v>0</v>
      </c>
      <c r="BT26" s="43"/>
      <c r="BU26" s="79"/>
      <c r="BV26" s="47"/>
      <c r="BW26" s="47"/>
      <c r="BX26" s="47"/>
      <c r="BY26" s="47"/>
      <c r="BZ26" s="47"/>
      <c r="CA26" s="47"/>
      <c r="CB26" s="47"/>
      <c r="CC26" s="47"/>
      <c r="CD26" s="47"/>
      <c r="CE26" s="60">
        <f t="shared" si="71"/>
        <v>0</v>
      </c>
      <c r="CF26" s="43"/>
      <c r="CG26" s="79"/>
      <c r="CH26" s="47"/>
      <c r="CI26" s="47"/>
      <c r="CJ26" s="47"/>
      <c r="CK26" s="47"/>
      <c r="CL26" s="47"/>
      <c r="CM26" s="47"/>
      <c r="CN26" s="47"/>
      <c r="CO26" s="47"/>
      <c r="CP26" s="47"/>
      <c r="CQ26" s="60">
        <f t="shared" si="73"/>
        <v>0</v>
      </c>
      <c r="CR26" s="43"/>
      <c r="CS26" s="79"/>
      <c r="CT26" s="47"/>
      <c r="CU26" s="47"/>
      <c r="CV26" s="47"/>
      <c r="CW26" s="47"/>
      <c r="CX26" s="47"/>
      <c r="CY26" s="47"/>
      <c r="CZ26" s="47"/>
      <c r="DA26" s="47"/>
      <c r="DB26" s="47"/>
      <c r="DC26" s="60">
        <f t="shared" si="75"/>
        <v>0</v>
      </c>
      <c r="DD26" s="43"/>
      <c r="DE26" s="79"/>
      <c r="DF26" s="47"/>
      <c r="DG26" s="47"/>
      <c r="DH26" s="47"/>
      <c r="DI26" s="47"/>
      <c r="DJ26" s="47"/>
      <c r="DK26" s="47"/>
      <c r="DL26" s="47"/>
      <c r="DM26" s="47"/>
      <c r="DN26" s="47"/>
      <c r="DO26" s="60">
        <f t="shared" si="77"/>
        <v>0</v>
      </c>
      <c r="DP26" s="43"/>
      <c r="DQ26" s="79"/>
      <c r="DR26" s="47"/>
      <c r="DS26" s="47"/>
      <c r="DT26" s="47"/>
      <c r="DU26" s="47"/>
      <c r="DV26" s="47"/>
      <c r="DW26" s="47"/>
      <c r="DX26" s="47"/>
      <c r="DY26" s="47"/>
      <c r="DZ26" s="47"/>
      <c r="EA26" s="60">
        <f t="shared" si="79"/>
        <v>0</v>
      </c>
      <c r="EB26" s="43"/>
      <c r="EC26" s="79"/>
      <c r="ED26" s="47"/>
      <c r="EE26" s="47"/>
      <c r="EF26" s="47"/>
      <c r="EG26" s="47"/>
      <c r="EH26" s="47"/>
      <c r="EI26" s="47"/>
      <c r="EJ26" s="47"/>
      <c r="EK26" s="47"/>
      <c r="EL26" s="47"/>
      <c r="EM26" s="60">
        <f t="shared" si="81"/>
        <v>0</v>
      </c>
    </row>
    <row r="27" spans="1:143" hidden="1" outlineLevel="1">
      <c r="A27" s="70" t="s">
        <v>103</v>
      </c>
      <c r="B27" s="43"/>
      <c r="C27" s="79"/>
      <c r="D27" s="47"/>
      <c r="E27" s="47"/>
      <c r="F27" s="47"/>
      <c r="G27" s="47"/>
      <c r="H27" s="47"/>
      <c r="I27" s="47"/>
      <c r="J27" s="47"/>
      <c r="K27" s="60">
        <f t="shared" si="59"/>
        <v>0</v>
      </c>
      <c r="L27" s="43"/>
      <c r="M27" s="79"/>
      <c r="N27" s="47"/>
      <c r="O27" s="47"/>
      <c r="P27" s="47"/>
      <c r="Q27" s="47"/>
      <c r="R27" s="47"/>
      <c r="S27" s="47"/>
      <c r="T27" s="47"/>
      <c r="U27" s="47"/>
      <c r="V27" s="47"/>
      <c r="W27" s="60">
        <f t="shared" si="61"/>
        <v>0</v>
      </c>
      <c r="X27" s="43"/>
      <c r="Y27" s="79"/>
      <c r="Z27" s="47"/>
      <c r="AA27" s="47"/>
      <c r="AB27" s="47"/>
      <c r="AC27" s="47"/>
      <c r="AD27" s="47"/>
      <c r="AE27" s="47"/>
      <c r="AF27" s="47"/>
      <c r="AG27" s="47"/>
      <c r="AH27" s="47"/>
      <c r="AI27" s="60">
        <f t="shared" si="63"/>
        <v>0</v>
      </c>
      <c r="AJ27" s="43"/>
      <c r="AK27" s="79"/>
      <c r="AL27" s="47"/>
      <c r="AM27" s="47"/>
      <c r="AN27" s="47"/>
      <c r="AO27" s="47"/>
      <c r="AP27" s="47"/>
      <c r="AQ27" s="47"/>
      <c r="AR27" s="47"/>
      <c r="AS27" s="47"/>
      <c r="AT27" s="47"/>
      <c r="AU27" s="60">
        <f t="shared" si="65"/>
        <v>0</v>
      </c>
      <c r="AV27" s="43"/>
      <c r="AW27" s="79"/>
      <c r="AX27" s="47"/>
      <c r="AY27" s="47"/>
      <c r="AZ27" s="47"/>
      <c r="BA27" s="47"/>
      <c r="BB27" s="47"/>
      <c r="BC27" s="47"/>
      <c r="BD27" s="47"/>
      <c r="BE27" s="47"/>
      <c r="BF27" s="47"/>
      <c r="BG27" s="60">
        <f t="shared" si="67"/>
        <v>0</v>
      </c>
      <c r="BH27" s="43"/>
      <c r="BI27" s="79"/>
      <c r="BJ27" s="47"/>
      <c r="BK27" s="47"/>
      <c r="BL27" s="47"/>
      <c r="BM27" s="47"/>
      <c r="BN27" s="47"/>
      <c r="BO27" s="47"/>
      <c r="BP27" s="47"/>
      <c r="BQ27" s="47"/>
      <c r="BR27" s="47"/>
      <c r="BS27" s="60">
        <f t="shared" si="69"/>
        <v>0</v>
      </c>
      <c r="BT27" s="43"/>
      <c r="BU27" s="79"/>
      <c r="BV27" s="47"/>
      <c r="BW27" s="47"/>
      <c r="BX27" s="47"/>
      <c r="BY27" s="47"/>
      <c r="BZ27" s="47"/>
      <c r="CA27" s="47"/>
      <c r="CB27" s="47"/>
      <c r="CC27" s="47"/>
      <c r="CD27" s="47"/>
      <c r="CE27" s="60">
        <f t="shared" si="71"/>
        <v>0</v>
      </c>
      <c r="CF27" s="43"/>
      <c r="CG27" s="79"/>
      <c r="CH27" s="47"/>
      <c r="CI27" s="47"/>
      <c r="CJ27" s="47"/>
      <c r="CK27" s="47"/>
      <c r="CL27" s="47"/>
      <c r="CM27" s="47"/>
      <c r="CN27" s="47"/>
      <c r="CO27" s="47"/>
      <c r="CP27" s="47"/>
      <c r="CQ27" s="60">
        <f t="shared" si="73"/>
        <v>0</v>
      </c>
      <c r="CR27" s="43"/>
      <c r="CS27" s="79"/>
      <c r="CT27" s="47"/>
      <c r="CU27" s="47"/>
      <c r="CV27" s="47"/>
      <c r="CW27" s="47"/>
      <c r="CX27" s="47"/>
      <c r="CY27" s="47"/>
      <c r="CZ27" s="47"/>
      <c r="DA27" s="47"/>
      <c r="DB27" s="47"/>
      <c r="DC27" s="60">
        <f t="shared" si="75"/>
        <v>0</v>
      </c>
      <c r="DD27" s="43"/>
      <c r="DE27" s="79"/>
      <c r="DF27" s="47"/>
      <c r="DG27" s="47"/>
      <c r="DH27" s="47"/>
      <c r="DI27" s="47"/>
      <c r="DJ27" s="47"/>
      <c r="DK27" s="47"/>
      <c r="DL27" s="47"/>
      <c r="DM27" s="47"/>
      <c r="DN27" s="47"/>
      <c r="DO27" s="60">
        <f t="shared" si="77"/>
        <v>0</v>
      </c>
      <c r="DP27" s="43"/>
      <c r="DQ27" s="79"/>
      <c r="DR27" s="47"/>
      <c r="DS27" s="47"/>
      <c r="DT27" s="47"/>
      <c r="DU27" s="47"/>
      <c r="DV27" s="47"/>
      <c r="DW27" s="47"/>
      <c r="DX27" s="47"/>
      <c r="DY27" s="47"/>
      <c r="DZ27" s="47"/>
      <c r="EA27" s="60">
        <f t="shared" si="79"/>
        <v>0</v>
      </c>
      <c r="EB27" s="43"/>
      <c r="EC27" s="79"/>
      <c r="ED27" s="47"/>
      <c r="EE27" s="47"/>
      <c r="EF27" s="47"/>
      <c r="EG27" s="47"/>
      <c r="EH27" s="47"/>
      <c r="EI27" s="47"/>
      <c r="EJ27" s="47"/>
      <c r="EK27" s="47"/>
      <c r="EL27" s="47"/>
      <c r="EM27" s="60">
        <f t="shared" si="81"/>
        <v>0</v>
      </c>
    </row>
    <row r="28" spans="1:143" hidden="1" outlineLevel="1">
      <c r="A28" s="70" t="s">
        <v>209</v>
      </c>
      <c r="B28" s="43"/>
      <c r="C28" s="79"/>
      <c r="D28" s="47"/>
      <c r="E28" s="47"/>
      <c r="F28" s="47"/>
      <c r="G28" s="47"/>
      <c r="H28" s="47"/>
      <c r="I28" s="47"/>
      <c r="J28" s="47"/>
      <c r="K28" s="60">
        <f t="shared" si="59"/>
        <v>0</v>
      </c>
      <c r="L28" s="43"/>
      <c r="M28" s="79"/>
      <c r="N28" s="47"/>
      <c r="O28" s="47"/>
      <c r="P28" s="47"/>
      <c r="Q28" s="47"/>
      <c r="R28" s="47"/>
      <c r="S28" s="47"/>
      <c r="T28" s="47"/>
      <c r="U28" s="47"/>
      <c r="V28" s="47"/>
      <c r="W28" s="60">
        <f t="shared" si="61"/>
        <v>0</v>
      </c>
      <c r="X28" s="43"/>
      <c r="Y28" s="79"/>
      <c r="Z28" s="47"/>
      <c r="AA28" s="47"/>
      <c r="AB28" s="47"/>
      <c r="AC28" s="47"/>
      <c r="AD28" s="47"/>
      <c r="AE28" s="47"/>
      <c r="AF28" s="47"/>
      <c r="AG28" s="47"/>
      <c r="AH28" s="47"/>
      <c r="AI28" s="60">
        <f t="shared" si="63"/>
        <v>0</v>
      </c>
      <c r="AJ28" s="43"/>
      <c r="AK28" s="79"/>
      <c r="AL28" s="47"/>
      <c r="AM28" s="47"/>
      <c r="AN28" s="47"/>
      <c r="AO28" s="47"/>
      <c r="AP28" s="47"/>
      <c r="AQ28" s="47"/>
      <c r="AR28" s="47"/>
      <c r="AS28" s="47"/>
      <c r="AT28" s="47"/>
      <c r="AU28" s="60">
        <f t="shared" si="65"/>
        <v>0</v>
      </c>
      <c r="AV28" s="43"/>
      <c r="AW28" s="79"/>
      <c r="AX28" s="47"/>
      <c r="AY28" s="47"/>
      <c r="AZ28" s="47"/>
      <c r="BA28" s="47"/>
      <c r="BB28" s="47"/>
      <c r="BC28" s="47"/>
      <c r="BD28" s="47"/>
      <c r="BE28" s="47"/>
      <c r="BF28" s="47"/>
      <c r="BG28" s="60">
        <f t="shared" si="67"/>
        <v>0</v>
      </c>
      <c r="BH28" s="43"/>
      <c r="BI28" s="79"/>
      <c r="BJ28" s="47"/>
      <c r="BK28" s="47"/>
      <c r="BL28" s="47"/>
      <c r="BM28" s="47"/>
      <c r="BN28" s="47"/>
      <c r="BO28" s="47"/>
      <c r="BP28" s="47"/>
      <c r="BQ28" s="47"/>
      <c r="BR28" s="47"/>
      <c r="BS28" s="60">
        <f t="shared" si="69"/>
        <v>0</v>
      </c>
      <c r="BT28" s="43"/>
      <c r="BU28" s="79"/>
      <c r="BV28" s="47"/>
      <c r="BW28" s="47"/>
      <c r="BX28" s="47"/>
      <c r="BY28" s="47"/>
      <c r="BZ28" s="47"/>
      <c r="CA28" s="47"/>
      <c r="CB28" s="47"/>
      <c r="CC28" s="47"/>
      <c r="CD28" s="47"/>
      <c r="CE28" s="60">
        <f t="shared" si="71"/>
        <v>0</v>
      </c>
      <c r="CF28" s="43"/>
      <c r="CG28" s="79"/>
      <c r="CH28" s="47"/>
      <c r="CI28" s="47"/>
      <c r="CJ28" s="47"/>
      <c r="CK28" s="47"/>
      <c r="CL28" s="47"/>
      <c r="CM28" s="47"/>
      <c r="CN28" s="47"/>
      <c r="CO28" s="47"/>
      <c r="CP28" s="47"/>
      <c r="CQ28" s="60">
        <f t="shared" si="73"/>
        <v>0</v>
      </c>
      <c r="CR28" s="43"/>
      <c r="CS28" s="79"/>
      <c r="CT28" s="47"/>
      <c r="CU28" s="47"/>
      <c r="CV28" s="47"/>
      <c r="CW28" s="47"/>
      <c r="CX28" s="47"/>
      <c r="CY28" s="47"/>
      <c r="CZ28" s="47"/>
      <c r="DA28" s="47"/>
      <c r="DB28" s="47"/>
      <c r="DC28" s="60">
        <f t="shared" si="75"/>
        <v>0</v>
      </c>
      <c r="DD28" s="43"/>
      <c r="DE28" s="79"/>
      <c r="DF28" s="47"/>
      <c r="DG28" s="47"/>
      <c r="DH28" s="47"/>
      <c r="DI28" s="47"/>
      <c r="DJ28" s="47"/>
      <c r="DK28" s="47"/>
      <c r="DL28" s="47"/>
      <c r="DM28" s="47"/>
      <c r="DN28" s="47"/>
      <c r="DO28" s="60">
        <f t="shared" si="77"/>
        <v>0</v>
      </c>
      <c r="DP28" s="43"/>
      <c r="DQ28" s="79"/>
      <c r="DR28" s="47"/>
      <c r="DS28" s="47"/>
      <c r="DT28" s="47"/>
      <c r="DU28" s="47"/>
      <c r="DV28" s="47"/>
      <c r="DW28" s="47"/>
      <c r="DX28" s="47"/>
      <c r="DY28" s="47"/>
      <c r="DZ28" s="47"/>
      <c r="EA28" s="60">
        <f t="shared" si="79"/>
        <v>0</v>
      </c>
      <c r="EB28" s="43"/>
      <c r="EC28" s="79"/>
      <c r="ED28" s="47"/>
      <c r="EE28" s="47"/>
      <c r="EF28" s="47"/>
      <c r="EG28" s="47"/>
      <c r="EH28" s="47"/>
      <c r="EI28" s="47"/>
      <c r="EJ28" s="47"/>
      <c r="EK28" s="47"/>
      <c r="EL28" s="47"/>
      <c r="EM28" s="60">
        <f t="shared" si="81"/>
        <v>0</v>
      </c>
    </row>
    <row r="29" spans="1:143" hidden="1" outlineLevel="1">
      <c r="A29" s="70" t="s">
        <v>104</v>
      </c>
      <c r="B29" s="43"/>
      <c r="C29" s="79"/>
      <c r="D29" s="47"/>
      <c r="E29" s="47"/>
      <c r="F29" s="47"/>
      <c r="G29" s="47"/>
      <c r="H29" s="47"/>
      <c r="I29" s="47"/>
      <c r="J29" s="47"/>
      <c r="K29" s="60">
        <f t="shared" si="59"/>
        <v>0</v>
      </c>
      <c r="L29" s="43"/>
      <c r="M29" s="79"/>
      <c r="N29" s="47"/>
      <c r="O29" s="47"/>
      <c r="P29" s="47"/>
      <c r="Q29" s="47"/>
      <c r="R29" s="47"/>
      <c r="S29" s="47"/>
      <c r="T29" s="47"/>
      <c r="U29" s="47"/>
      <c r="V29" s="47"/>
      <c r="W29" s="60">
        <f t="shared" si="61"/>
        <v>0</v>
      </c>
      <c r="X29" s="43"/>
      <c r="Y29" s="79"/>
      <c r="Z29" s="47"/>
      <c r="AA29" s="47"/>
      <c r="AB29" s="47"/>
      <c r="AC29" s="47"/>
      <c r="AD29" s="47"/>
      <c r="AE29" s="47"/>
      <c r="AF29" s="47"/>
      <c r="AG29" s="47"/>
      <c r="AH29" s="47"/>
      <c r="AI29" s="60">
        <f t="shared" si="63"/>
        <v>0</v>
      </c>
      <c r="AJ29" s="43"/>
      <c r="AK29" s="79"/>
      <c r="AL29" s="47"/>
      <c r="AM29" s="47"/>
      <c r="AN29" s="47"/>
      <c r="AO29" s="47"/>
      <c r="AP29" s="47"/>
      <c r="AQ29" s="47"/>
      <c r="AR29" s="47"/>
      <c r="AS29" s="47"/>
      <c r="AT29" s="47"/>
      <c r="AU29" s="60">
        <f t="shared" si="65"/>
        <v>0</v>
      </c>
      <c r="AV29" s="43"/>
      <c r="AW29" s="79"/>
      <c r="AX29" s="47"/>
      <c r="AY29" s="47"/>
      <c r="AZ29" s="47"/>
      <c r="BA29" s="47"/>
      <c r="BB29" s="47"/>
      <c r="BC29" s="47"/>
      <c r="BD29" s="47"/>
      <c r="BE29" s="47"/>
      <c r="BF29" s="47"/>
      <c r="BG29" s="60">
        <f t="shared" si="67"/>
        <v>0</v>
      </c>
      <c r="BH29" s="43"/>
      <c r="BI29" s="79"/>
      <c r="BJ29" s="47"/>
      <c r="BK29" s="47"/>
      <c r="BL29" s="47"/>
      <c r="BM29" s="47"/>
      <c r="BN29" s="47"/>
      <c r="BO29" s="47"/>
      <c r="BP29" s="47"/>
      <c r="BQ29" s="47"/>
      <c r="BR29" s="47"/>
      <c r="BS29" s="60">
        <f t="shared" si="69"/>
        <v>0</v>
      </c>
      <c r="BT29" s="43"/>
      <c r="BU29" s="79"/>
      <c r="BV29" s="47"/>
      <c r="BW29" s="47"/>
      <c r="BX29" s="47"/>
      <c r="BY29" s="47"/>
      <c r="BZ29" s="47"/>
      <c r="CA29" s="47"/>
      <c r="CB29" s="47"/>
      <c r="CC29" s="47"/>
      <c r="CD29" s="47"/>
      <c r="CE29" s="60">
        <f t="shared" si="71"/>
        <v>0</v>
      </c>
      <c r="CF29" s="43"/>
      <c r="CG29" s="79"/>
      <c r="CH29" s="47"/>
      <c r="CI29" s="47"/>
      <c r="CJ29" s="47"/>
      <c r="CK29" s="47"/>
      <c r="CL29" s="47"/>
      <c r="CM29" s="47"/>
      <c r="CN29" s="47"/>
      <c r="CO29" s="47"/>
      <c r="CP29" s="47"/>
      <c r="CQ29" s="60">
        <f t="shared" si="73"/>
        <v>0</v>
      </c>
      <c r="CR29" s="43"/>
      <c r="CS29" s="79"/>
      <c r="CT29" s="47"/>
      <c r="CU29" s="47"/>
      <c r="CV29" s="47"/>
      <c r="CW29" s="47"/>
      <c r="CX29" s="47"/>
      <c r="CY29" s="47"/>
      <c r="CZ29" s="47"/>
      <c r="DA29" s="47"/>
      <c r="DB29" s="47"/>
      <c r="DC29" s="60">
        <f t="shared" si="75"/>
        <v>0</v>
      </c>
      <c r="DD29" s="43"/>
      <c r="DE29" s="79"/>
      <c r="DF29" s="47"/>
      <c r="DG29" s="47"/>
      <c r="DH29" s="47"/>
      <c r="DI29" s="47"/>
      <c r="DJ29" s="47"/>
      <c r="DK29" s="47"/>
      <c r="DL29" s="47"/>
      <c r="DM29" s="47"/>
      <c r="DN29" s="47"/>
      <c r="DO29" s="60">
        <f t="shared" si="77"/>
        <v>0</v>
      </c>
      <c r="DP29" s="43"/>
      <c r="DQ29" s="79"/>
      <c r="DR29" s="47"/>
      <c r="DS29" s="47"/>
      <c r="DT29" s="47"/>
      <c r="DU29" s="47"/>
      <c r="DV29" s="47"/>
      <c r="DW29" s="47"/>
      <c r="DX29" s="47"/>
      <c r="DY29" s="47"/>
      <c r="DZ29" s="47"/>
      <c r="EA29" s="60">
        <f t="shared" si="79"/>
        <v>0</v>
      </c>
      <c r="EB29" s="43"/>
      <c r="EC29" s="79"/>
      <c r="ED29" s="47"/>
      <c r="EE29" s="47"/>
      <c r="EF29" s="47"/>
      <c r="EG29" s="47"/>
      <c r="EH29" s="47"/>
      <c r="EI29" s="47"/>
      <c r="EJ29" s="47"/>
      <c r="EK29" s="47"/>
      <c r="EL29" s="47"/>
      <c r="EM29" s="60">
        <f t="shared" si="81"/>
        <v>0</v>
      </c>
    </row>
    <row r="30" spans="1:143" hidden="1" outlineLevel="1">
      <c r="A30" s="70" t="s">
        <v>105</v>
      </c>
      <c r="B30" s="43"/>
      <c r="C30" s="79"/>
      <c r="D30" s="47"/>
      <c r="E30" s="47"/>
      <c r="F30" s="47"/>
      <c r="G30" s="47"/>
      <c r="H30" s="47"/>
      <c r="I30" s="47"/>
      <c r="J30" s="47"/>
      <c r="K30" s="60">
        <f t="shared" si="59"/>
        <v>0</v>
      </c>
      <c r="L30" s="43"/>
      <c r="M30" s="79"/>
      <c r="N30" s="47"/>
      <c r="O30" s="47"/>
      <c r="P30" s="47"/>
      <c r="Q30" s="47"/>
      <c r="R30" s="47"/>
      <c r="S30" s="47"/>
      <c r="T30" s="47"/>
      <c r="U30" s="47"/>
      <c r="V30" s="47"/>
      <c r="W30" s="60">
        <f t="shared" si="61"/>
        <v>0</v>
      </c>
      <c r="X30" s="43"/>
      <c r="Y30" s="79"/>
      <c r="Z30" s="47"/>
      <c r="AA30" s="47"/>
      <c r="AB30" s="47"/>
      <c r="AC30" s="47"/>
      <c r="AD30" s="47"/>
      <c r="AE30" s="47"/>
      <c r="AF30" s="47"/>
      <c r="AG30" s="47"/>
      <c r="AH30" s="47"/>
      <c r="AI30" s="60">
        <f t="shared" si="63"/>
        <v>0</v>
      </c>
      <c r="AJ30" s="43"/>
      <c r="AK30" s="79"/>
      <c r="AL30" s="47"/>
      <c r="AM30" s="47"/>
      <c r="AN30" s="47"/>
      <c r="AO30" s="47"/>
      <c r="AP30" s="47"/>
      <c r="AQ30" s="47"/>
      <c r="AR30" s="47"/>
      <c r="AS30" s="47"/>
      <c r="AT30" s="47"/>
      <c r="AU30" s="60">
        <f t="shared" si="65"/>
        <v>0</v>
      </c>
      <c r="AV30" s="43"/>
      <c r="AW30" s="79"/>
      <c r="AX30" s="47"/>
      <c r="AY30" s="47"/>
      <c r="AZ30" s="47"/>
      <c r="BA30" s="47"/>
      <c r="BB30" s="47"/>
      <c r="BC30" s="47"/>
      <c r="BD30" s="47"/>
      <c r="BE30" s="47"/>
      <c r="BF30" s="47"/>
      <c r="BG30" s="60">
        <f t="shared" si="67"/>
        <v>0</v>
      </c>
      <c r="BH30" s="43"/>
      <c r="BI30" s="79"/>
      <c r="BJ30" s="47"/>
      <c r="BK30" s="47"/>
      <c r="BL30" s="47"/>
      <c r="BM30" s="47"/>
      <c r="BN30" s="47"/>
      <c r="BO30" s="47"/>
      <c r="BP30" s="47"/>
      <c r="BQ30" s="47"/>
      <c r="BR30" s="47"/>
      <c r="BS30" s="60">
        <f t="shared" si="69"/>
        <v>0</v>
      </c>
      <c r="BT30" s="43"/>
      <c r="BU30" s="79"/>
      <c r="BV30" s="47"/>
      <c r="BW30" s="47"/>
      <c r="BX30" s="47"/>
      <c r="BY30" s="47"/>
      <c r="BZ30" s="47"/>
      <c r="CA30" s="47"/>
      <c r="CB30" s="47"/>
      <c r="CC30" s="47"/>
      <c r="CD30" s="47"/>
      <c r="CE30" s="60">
        <f t="shared" si="71"/>
        <v>0</v>
      </c>
      <c r="CF30" s="43"/>
      <c r="CG30" s="79"/>
      <c r="CH30" s="47"/>
      <c r="CI30" s="47"/>
      <c r="CJ30" s="47"/>
      <c r="CK30" s="47"/>
      <c r="CL30" s="47"/>
      <c r="CM30" s="47"/>
      <c r="CN30" s="47"/>
      <c r="CO30" s="47"/>
      <c r="CP30" s="47"/>
      <c r="CQ30" s="60">
        <f t="shared" si="73"/>
        <v>0</v>
      </c>
      <c r="CR30" s="43"/>
      <c r="CS30" s="79"/>
      <c r="CT30" s="47"/>
      <c r="CU30" s="47"/>
      <c r="CV30" s="47"/>
      <c r="CW30" s="47"/>
      <c r="CX30" s="47"/>
      <c r="CY30" s="47"/>
      <c r="CZ30" s="47"/>
      <c r="DA30" s="47"/>
      <c r="DB30" s="47"/>
      <c r="DC30" s="60">
        <f t="shared" si="75"/>
        <v>0</v>
      </c>
      <c r="DD30" s="43"/>
      <c r="DE30" s="79"/>
      <c r="DF30" s="47"/>
      <c r="DG30" s="47"/>
      <c r="DH30" s="47"/>
      <c r="DI30" s="47"/>
      <c r="DJ30" s="47"/>
      <c r="DK30" s="47"/>
      <c r="DL30" s="47"/>
      <c r="DM30" s="47"/>
      <c r="DN30" s="47"/>
      <c r="DO30" s="60">
        <f t="shared" si="77"/>
        <v>0</v>
      </c>
      <c r="DP30" s="43"/>
      <c r="DQ30" s="79"/>
      <c r="DR30" s="47"/>
      <c r="DS30" s="47"/>
      <c r="DT30" s="47"/>
      <c r="DU30" s="47"/>
      <c r="DV30" s="47"/>
      <c r="DW30" s="47"/>
      <c r="DX30" s="47"/>
      <c r="DY30" s="47"/>
      <c r="DZ30" s="47"/>
      <c r="EA30" s="60">
        <f t="shared" si="79"/>
        <v>0</v>
      </c>
      <c r="EB30" s="43"/>
      <c r="EC30" s="79"/>
      <c r="ED30" s="47"/>
      <c r="EE30" s="47"/>
      <c r="EF30" s="47"/>
      <c r="EG30" s="47"/>
      <c r="EH30" s="47"/>
      <c r="EI30" s="47"/>
      <c r="EJ30" s="47"/>
      <c r="EK30" s="47"/>
      <c r="EL30" s="47"/>
      <c r="EM30" s="60">
        <f t="shared" si="81"/>
        <v>0</v>
      </c>
    </row>
    <row r="31" spans="1:143" hidden="1" outlineLevel="1">
      <c r="A31" s="70" t="s">
        <v>106</v>
      </c>
      <c r="B31" s="43"/>
      <c r="C31" s="79"/>
      <c r="D31" s="47"/>
      <c r="E31" s="47"/>
      <c r="F31" s="47"/>
      <c r="G31" s="47"/>
      <c r="H31" s="47"/>
      <c r="I31" s="47"/>
      <c r="J31" s="47"/>
      <c r="K31" s="60">
        <f t="shared" si="59"/>
        <v>0</v>
      </c>
      <c r="L31" s="43"/>
      <c r="M31" s="79"/>
      <c r="N31" s="47"/>
      <c r="O31" s="47"/>
      <c r="P31" s="47"/>
      <c r="Q31" s="47"/>
      <c r="R31" s="47"/>
      <c r="S31" s="47"/>
      <c r="T31" s="47"/>
      <c r="U31" s="47"/>
      <c r="V31" s="47"/>
      <c r="W31" s="60">
        <f t="shared" si="61"/>
        <v>0</v>
      </c>
      <c r="X31" s="43"/>
      <c r="Y31" s="79"/>
      <c r="Z31" s="47"/>
      <c r="AA31" s="47"/>
      <c r="AB31" s="47"/>
      <c r="AC31" s="47"/>
      <c r="AD31" s="47"/>
      <c r="AE31" s="47"/>
      <c r="AF31" s="47"/>
      <c r="AG31" s="47"/>
      <c r="AH31" s="47"/>
      <c r="AI31" s="60">
        <f t="shared" si="63"/>
        <v>0</v>
      </c>
      <c r="AJ31" s="43"/>
      <c r="AK31" s="79"/>
      <c r="AL31" s="47"/>
      <c r="AM31" s="47"/>
      <c r="AN31" s="47"/>
      <c r="AO31" s="47"/>
      <c r="AP31" s="47"/>
      <c r="AQ31" s="47"/>
      <c r="AR31" s="47"/>
      <c r="AS31" s="47"/>
      <c r="AT31" s="47"/>
      <c r="AU31" s="60">
        <f t="shared" si="65"/>
        <v>0</v>
      </c>
      <c r="AV31" s="43"/>
      <c r="AW31" s="79"/>
      <c r="AX31" s="47"/>
      <c r="AY31" s="47"/>
      <c r="AZ31" s="47"/>
      <c r="BA31" s="47"/>
      <c r="BB31" s="47"/>
      <c r="BC31" s="47"/>
      <c r="BD31" s="47"/>
      <c r="BE31" s="47"/>
      <c r="BF31" s="47"/>
      <c r="BG31" s="60">
        <f t="shared" si="67"/>
        <v>0</v>
      </c>
      <c r="BH31" s="43"/>
      <c r="BI31" s="79"/>
      <c r="BJ31" s="47"/>
      <c r="BK31" s="47"/>
      <c r="BL31" s="47"/>
      <c r="BM31" s="47"/>
      <c r="BN31" s="47"/>
      <c r="BO31" s="47"/>
      <c r="BP31" s="47"/>
      <c r="BQ31" s="47"/>
      <c r="BR31" s="47"/>
      <c r="BS31" s="60">
        <f t="shared" si="69"/>
        <v>0</v>
      </c>
      <c r="BT31" s="43"/>
      <c r="BU31" s="79"/>
      <c r="BV31" s="47"/>
      <c r="BW31" s="47"/>
      <c r="BX31" s="47"/>
      <c r="BY31" s="47"/>
      <c r="BZ31" s="47"/>
      <c r="CA31" s="47"/>
      <c r="CB31" s="47"/>
      <c r="CC31" s="47"/>
      <c r="CD31" s="47"/>
      <c r="CE31" s="60">
        <f t="shared" si="71"/>
        <v>0</v>
      </c>
      <c r="CF31" s="43"/>
      <c r="CG31" s="79"/>
      <c r="CH31" s="47"/>
      <c r="CI31" s="47"/>
      <c r="CJ31" s="47"/>
      <c r="CK31" s="47"/>
      <c r="CL31" s="47"/>
      <c r="CM31" s="47"/>
      <c r="CN31" s="47"/>
      <c r="CO31" s="47"/>
      <c r="CP31" s="47"/>
      <c r="CQ31" s="60">
        <f t="shared" si="73"/>
        <v>0</v>
      </c>
      <c r="CR31" s="43"/>
      <c r="CS31" s="79"/>
      <c r="CT31" s="47"/>
      <c r="CU31" s="47"/>
      <c r="CV31" s="47"/>
      <c r="CW31" s="47"/>
      <c r="CX31" s="47"/>
      <c r="CY31" s="47"/>
      <c r="CZ31" s="47"/>
      <c r="DA31" s="47"/>
      <c r="DB31" s="47"/>
      <c r="DC31" s="60">
        <f t="shared" si="75"/>
        <v>0</v>
      </c>
      <c r="DD31" s="43"/>
      <c r="DE31" s="79"/>
      <c r="DF31" s="47"/>
      <c r="DG31" s="47"/>
      <c r="DH31" s="47"/>
      <c r="DI31" s="47"/>
      <c r="DJ31" s="47"/>
      <c r="DK31" s="47"/>
      <c r="DL31" s="47"/>
      <c r="DM31" s="47"/>
      <c r="DN31" s="47"/>
      <c r="DO31" s="60">
        <f t="shared" si="77"/>
        <v>0</v>
      </c>
      <c r="DP31" s="43"/>
      <c r="DQ31" s="79"/>
      <c r="DR31" s="47"/>
      <c r="DS31" s="47"/>
      <c r="DT31" s="47"/>
      <c r="DU31" s="47"/>
      <c r="DV31" s="47"/>
      <c r="DW31" s="47"/>
      <c r="DX31" s="47"/>
      <c r="DY31" s="47"/>
      <c r="DZ31" s="47"/>
      <c r="EA31" s="60">
        <f t="shared" si="79"/>
        <v>0</v>
      </c>
      <c r="EB31" s="43"/>
      <c r="EC31" s="79"/>
      <c r="ED31" s="47"/>
      <c r="EE31" s="47"/>
      <c r="EF31" s="47"/>
      <c r="EG31" s="47"/>
      <c r="EH31" s="47"/>
      <c r="EI31" s="47"/>
      <c r="EJ31" s="47"/>
      <c r="EK31" s="47"/>
      <c r="EL31" s="47"/>
      <c r="EM31" s="60">
        <f t="shared" si="81"/>
        <v>0</v>
      </c>
    </row>
    <row r="32" spans="1:143" hidden="1" outlineLevel="1">
      <c r="A32" s="70" t="s">
        <v>107</v>
      </c>
      <c r="B32" s="43"/>
      <c r="C32" s="79"/>
      <c r="D32" s="47"/>
      <c r="E32" s="47"/>
      <c r="F32" s="47"/>
      <c r="G32" s="47"/>
      <c r="H32" s="47"/>
      <c r="I32" s="47"/>
      <c r="J32" s="47"/>
      <c r="K32" s="60">
        <f t="shared" si="59"/>
        <v>0</v>
      </c>
      <c r="L32" s="43"/>
      <c r="M32" s="79"/>
      <c r="N32" s="47"/>
      <c r="O32" s="47"/>
      <c r="P32" s="47"/>
      <c r="Q32" s="47"/>
      <c r="R32" s="47"/>
      <c r="S32" s="47"/>
      <c r="T32" s="47"/>
      <c r="U32" s="47"/>
      <c r="V32" s="47"/>
      <c r="W32" s="60">
        <f t="shared" si="61"/>
        <v>0</v>
      </c>
      <c r="X32" s="43"/>
      <c r="Y32" s="79"/>
      <c r="Z32" s="47"/>
      <c r="AA32" s="47"/>
      <c r="AB32" s="47"/>
      <c r="AC32" s="47"/>
      <c r="AD32" s="47"/>
      <c r="AE32" s="47"/>
      <c r="AF32" s="47"/>
      <c r="AG32" s="47"/>
      <c r="AH32" s="47"/>
      <c r="AI32" s="60">
        <f t="shared" si="63"/>
        <v>0</v>
      </c>
      <c r="AJ32" s="43"/>
      <c r="AK32" s="79"/>
      <c r="AL32" s="47"/>
      <c r="AM32" s="47"/>
      <c r="AN32" s="47"/>
      <c r="AO32" s="47"/>
      <c r="AP32" s="47"/>
      <c r="AQ32" s="47"/>
      <c r="AR32" s="47"/>
      <c r="AS32" s="47"/>
      <c r="AT32" s="47"/>
      <c r="AU32" s="60">
        <f t="shared" si="65"/>
        <v>0</v>
      </c>
      <c r="AV32" s="43"/>
      <c r="AW32" s="79"/>
      <c r="AX32" s="47"/>
      <c r="AY32" s="47"/>
      <c r="AZ32" s="47"/>
      <c r="BA32" s="47"/>
      <c r="BB32" s="47"/>
      <c r="BC32" s="47"/>
      <c r="BD32" s="47"/>
      <c r="BE32" s="47"/>
      <c r="BF32" s="47"/>
      <c r="BG32" s="60">
        <f t="shared" si="67"/>
        <v>0</v>
      </c>
      <c r="BH32" s="43"/>
      <c r="BI32" s="79"/>
      <c r="BJ32" s="47"/>
      <c r="BK32" s="47"/>
      <c r="BL32" s="47"/>
      <c r="BM32" s="47"/>
      <c r="BN32" s="47"/>
      <c r="BO32" s="47"/>
      <c r="BP32" s="47"/>
      <c r="BQ32" s="47"/>
      <c r="BR32" s="47"/>
      <c r="BS32" s="60">
        <f t="shared" si="69"/>
        <v>0</v>
      </c>
      <c r="BT32" s="43"/>
      <c r="BU32" s="79"/>
      <c r="BV32" s="47"/>
      <c r="BW32" s="47"/>
      <c r="BX32" s="47"/>
      <c r="BY32" s="47"/>
      <c r="BZ32" s="47"/>
      <c r="CA32" s="47"/>
      <c r="CB32" s="47"/>
      <c r="CC32" s="47"/>
      <c r="CD32" s="47"/>
      <c r="CE32" s="60">
        <f t="shared" si="71"/>
        <v>0</v>
      </c>
      <c r="CF32" s="43"/>
      <c r="CG32" s="79"/>
      <c r="CH32" s="47"/>
      <c r="CI32" s="47"/>
      <c r="CJ32" s="47"/>
      <c r="CK32" s="47"/>
      <c r="CL32" s="47"/>
      <c r="CM32" s="47"/>
      <c r="CN32" s="47"/>
      <c r="CO32" s="47"/>
      <c r="CP32" s="47"/>
      <c r="CQ32" s="60">
        <f t="shared" si="73"/>
        <v>0</v>
      </c>
      <c r="CR32" s="43"/>
      <c r="CS32" s="79"/>
      <c r="CT32" s="47"/>
      <c r="CU32" s="47"/>
      <c r="CV32" s="47"/>
      <c r="CW32" s="47"/>
      <c r="CX32" s="47"/>
      <c r="CY32" s="47"/>
      <c r="CZ32" s="47"/>
      <c r="DA32" s="47"/>
      <c r="DB32" s="47"/>
      <c r="DC32" s="60">
        <f t="shared" si="75"/>
        <v>0</v>
      </c>
      <c r="DD32" s="43"/>
      <c r="DE32" s="79"/>
      <c r="DF32" s="47"/>
      <c r="DG32" s="47"/>
      <c r="DH32" s="47"/>
      <c r="DI32" s="47"/>
      <c r="DJ32" s="47"/>
      <c r="DK32" s="47"/>
      <c r="DL32" s="47"/>
      <c r="DM32" s="47"/>
      <c r="DN32" s="47"/>
      <c r="DO32" s="60">
        <f t="shared" si="77"/>
        <v>0</v>
      </c>
      <c r="DP32" s="43"/>
      <c r="DQ32" s="79"/>
      <c r="DR32" s="47"/>
      <c r="DS32" s="47"/>
      <c r="DT32" s="47"/>
      <c r="DU32" s="47"/>
      <c r="DV32" s="47"/>
      <c r="DW32" s="47"/>
      <c r="DX32" s="47"/>
      <c r="DY32" s="47"/>
      <c r="DZ32" s="47"/>
      <c r="EA32" s="60">
        <f t="shared" si="79"/>
        <v>0</v>
      </c>
      <c r="EB32" s="43"/>
      <c r="EC32" s="79"/>
      <c r="ED32" s="47"/>
      <c r="EE32" s="47"/>
      <c r="EF32" s="47"/>
      <c r="EG32" s="47"/>
      <c r="EH32" s="47"/>
      <c r="EI32" s="47"/>
      <c r="EJ32" s="47"/>
      <c r="EK32" s="47"/>
      <c r="EL32" s="47"/>
      <c r="EM32" s="60">
        <f t="shared" si="81"/>
        <v>0</v>
      </c>
    </row>
    <row r="33" spans="1:143" hidden="1" outlineLevel="1">
      <c r="A33" s="70" t="s">
        <v>108</v>
      </c>
      <c r="B33" s="43"/>
      <c r="C33" s="79"/>
      <c r="D33" s="47"/>
      <c r="E33" s="47"/>
      <c r="F33" s="47"/>
      <c r="G33" s="47"/>
      <c r="H33" s="47"/>
      <c r="I33" s="47"/>
      <c r="J33" s="47"/>
      <c r="K33" s="60">
        <f t="shared" si="59"/>
        <v>0</v>
      </c>
      <c r="L33" s="43"/>
      <c r="M33" s="79"/>
      <c r="N33" s="47"/>
      <c r="O33" s="47"/>
      <c r="P33" s="47"/>
      <c r="Q33" s="47"/>
      <c r="R33" s="47"/>
      <c r="S33" s="47"/>
      <c r="T33" s="47"/>
      <c r="U33" s="47"/>
      <c r="V33" s="47"/>
      <c r="W33" s="60">
        <f t="shared" si="61"/>
        <v>0</v>
      </c>
      <c r="X33" s="43"/>
      <c r="Y33" s="79"/>
      <c r="Z33" s="47"/>
      <c r="AA33" s="47"/>
      <c r="AB33" s="47"/>
      <c r="AC33" s="47"/>
      <c r="AD33" s="47"/>
      <c r="AE33" s="47"/>
      <c r="AF33" s="47"/>
      <c r="AG33" s="47"/>
      <c r="AH33" s="47"/>
      <c r="AI33" s="60">
        <f t="shared" si="63"/>
        <v>0</v>
      </c>
      <c r="AJ33" s="43"/>
      <c r="AK33" s="79"/>
      <c r="AL33" s="47"/>
      <c r="AM33" s="47"/>
      <c r="AN33" s="47"/>
      <c r="AO33" s="47"/>
      <c r="AP33" s="47"/>
      <c r="AQ33" s="47"/>
      <c r="AR33" s="47"/>
      <c r="AS33" s="47"/>
      <c r="AT33" s="47"/>
      <c r="AU33" s="60">
        <f t="shared" si="65"/>
        <v>0</v>
      </c>
      <c r="AV33" s="43"/>
      <c r="AW33" s="79"/>
      <c r="AX33" s="47"/>
      <c r="AY33" s="47"/>
      <c r="AZ33" s="47"/>
      <c r="BA33" s="47"/>
      <c r="BB33" s="47"/>
      <c r="BC33" s="47"/>
      <c r="BD33" s="47"/>
      <c r="BE33" s="47"/>
      <c r="BF33" s="47"/>
      <c r="BG33" s="60">
        <f t="shared" si="67"/>
        <v>0</v>
      </c>
      <c r="BH33" s="43"/>
      <c r="BI33" s="79"/>
      <c r="BJ33" s="47"/>
      <c r="BK33" s="47"/>
      <c r="BL33" s="47"/>
      <c r="BM33" s="47"/>
      <c r="BN33" s="47"/>
      <c r="BO33" s="47"/>
      <c r="BP33" s="47"/>
      <c r="BQ33" s="47"/>
      <c r="BR33" s="47"/>
      <c r="BS33" s="60">
        <f t="shared" si="69"/>
        <v>0</v>
      </c>
      <c r="BT33" s="43"/>
      <c r="BU33" s="79"/>
      <c r="BV33" s="47"/>
      <c r="BW33" s="47"/>
      <c r="BX33" s="47"/>
      <c r="BY33" s="47"/>
      <c r="BZ33" s="47"/>
      <c r="CA33" s="47"/>
      <c r="CB33" s="47"/>
      <c r="CC33" s="47"/>
      <c r="CD33" s="47"/>
      <c r="CE33" s="60">
        <f t="shared" si="71"/>
        <v>0</v>
      </c>
      <c r="CF33" s="43"/>
      <c r="CG33" s="79"/>
      <c r="CH33" s="47"/>
      <c r="CI33" s="47"/>
      <c r="CJ33" s="47"/>
      <c r="CK33" s="47"/>
      <c r="CL33" s="47"/>
      <c r="CM33" s="47"/>
      <c r="CN33" s="47"/>
      <c r="CO33" s="47"/>
      <c r="CP33" s="47"/>
      <c r="CQ33" s="60">
        <f t="shared" si="73"/>
        <v>0</v>
      </c>
      <c r="CR33" s="43"/>
      <c r="CS33" s="79"/>
      <c r="CT33" s="47"/>
      <c r="CU33" s="47"/>
      <c r="CV33" s="47"/>
      <c r="CW33" s="47"/>
      <c r="CX33" s="47"/>
      <c r="CY33" s="47"/>
      <c r="CZ33" s="47"/>
      <c r="DA33" s="47"/>
      <c r="DB33" s="47"/>
      <c r="DC33" s="60">
        <f t="shared" si="75"/>
        <v>0</v>
      </c>
      <c r="DD33" s="43"/>
      <c r="DE33" s="79"/>
      <c r="DF33" s="47"/>
      <c r="DG33" s="47"/>
      <c r="DH33" s="47"/>
      <c r="DI33" s="47"/>
      <c r="DJ33" s="47"/>
      <c r="DK33" s="47"/>
      <c r="DL33" s="47"/>
      <c r="DM33" s="47"/>
      <c r="DN33" s="47"/>
      <c r="DO33" s="60">
        <f t="shared" si="77"/>
        <v>0</v>
      </c>
      <c r="DP33" s="43"/>
      <c r="DQ33" s="79"/>
      <c r="DR33" s="47"/>
      <c r="DS33" s="47"/>
      <c r="DT33" s="47"/>
      <c r="DU33" s="47"/>
      <c r="DV33" s="47"/>
      <c r="DW33" s="47"/>
      <c r="DX33" s="47"/>
      <c r="DY33" s="47"/>
      <c r="DZ33" s="47"/>
      <c r="EA33" s="60">
        <f t="shared" si="79"/>
        <v>0</v>
      </c>
      <c r="EB33" s="43"/>
      <c r="EC33" s="79"/>
      <c r="ED33" s="47"/>
      <c r="EE33" s="47"/>
      <c r="EF33" s="47"/>
      <c r="EG33" s="47"/>
      <c r="EH33" s="47"/>
      <c r="EI33" s="47"/>
      <c r="EJ33" s="47"/>
      <c r="EK33" s="47"/>
      <c r="EL33" s="47"/>
      <c r="EM33" s="60">
        <f t="shared" si="81"/>
        <v>0</v>
      </c>
    </row>
    <row r="34" spans="1:143" hidden="1" outlineLevel="1">
      <c r="A34" s="70" t="s">
        <v>109</v>
      </c>
      <c r="B34" s="43"/>
      <c r="C34" s="79"/>
      <c r="D34" s="47"/>
      <c r="E34" s="47"/>
      <c r="F34" s="47"/>
      <c r="G34" s="47"/>
      <c r="H34" s="47"/>
      <c r="I34" s="47"/>
      <c r="J34" s="47"/>
      <c r="K34" s="60">
        <f t="shared" si="59"/>
        <v>0</v>
      </c>
      <c r="L34" s="43"/>
      <c r="M34" s="79"/>
      <c r="N34" s="47"/>
      <c r="O34" s="47"/>
      <c r="P34" s="47"/>
      <c r="Q34" s="47"/>
      <c r="R34" s="47"/>
      <c r="S34" s="47"/>
      <c r="T34" s="47"/>
      <c r="U34" s="47"/>
      <c r="V34" s="47"/>
      <c r="W34" s="60">
        <f t="shared" si="61"/>
        <v>0</v>
      </c>
      <c r="X34" s="43"/>
      <c r="Y34" s="79"/>
      <c r="Z34" s="47"/>
      <c r="AA34" s="47"/>
      <c r="AB34" s="47"/>
      <c r="AC34" s="47"/>
      <c r="AD34" s="47"/>
      <c r="AE34" s="47"/>
      <c r="AF34" s="47"/>
      <c r="AG34" s="47"/>
      <c r="AH34" s="47"/>
      <c r="AI34" s="60">
        <f t="shared" si="63"/>
        <v>0</v>
      </c>
      <c r="AJ34" s="43"/>
      <c r="AK34" s="79"/>
      <c r="AL34" s="47"/>
      <c r="AM34" s="47"/>
      <c r="AN34" s="47"/>
      <c r="AO34" s="47"/>
      <c r="AP34" s="47"/>
      <c r="AQ34" s="47"/>
      <c r="AR34" s="47"/>
      <c r="AS34" s="47"/>
      <c r="AT34" s="47"/>
      <c r="AU34" s="60">
        <f t="shared" si="65"/>
        <v>0</v>
      </c>
      <c r="AV34" s="43"/>
      <c r="AW34" s="79"/>
      <c r="AX34" s="47"/>
      <c r="AY34" s="47"/>
      <c r="AZ34" s="47"/>
      <c r="BA34" s="47"/>
      <c r="BB34" s="47"/>
      <c r="BC34" s="47"/>
      <c r="BD34" s="47"/>
      <c r="BE34" s="47"/>
      <c r="BF34" s="47"/>
      <c r="BG34" s="60">
        <f t="shared" si="67"/>
        <v>0</v>
      </c>
      <c r="BH34" s="43"/>
      <c r="BI34" s="79"/>
      <c r="BJ34" s="47"/>
      <c r="BK34" s="47"/>
      <c r="BL34" s="47"/>
      <c r="BM34" s="47"/>
      <c r="BN34" s="47"/>
      <c r="BO34" s="47"/>
      <c r="BP34" s="47"/>
      <c r="BQ34" s="47"/>
      <c r="BR34" s="47"/>
      <c r="BS34" s="60">
        <f t="shared" si="69"/>
        <v>0</v>
      </c>
      <c r="BT34" s="43"/>
      <c r="BU34" s="79"/>
      <c r="BV34" s="47"/>
      <c r="BW34" s="47"/>
      <c r="BX34" s="47"/>
      <c r="BY34" s="47"/>
      <c r="BZ34" s="47"/>
      <c r="CA34" s="47"/>
      <c r="CB34" s="47"/>
      <c r="CC34" s="47"/>
      <c r="CD34" s="47"/>
      <c r="CE34" s="60">
        <f t="shared" si="71"/>
        <v>0</v>
      </c>
      <c r="CF34" s="43"/>
      <c r="CG34" s="79"/>
      <c r="CH34" s="47"/>
      <c r="CI34" s="47"/>
      <c r="CJ34" s="47"/>
      <c r="CK34" s="47"/>
      <c r="CL34" s="47"/>
      <c r="CM34" s="47"/>
      <c r="CN34" s="47"/>
      <c r="CO34" s="47"/>
      <c r="CP34" s="47"/>
      <c r="CQ34" s="60">
        <f t="shared" si="73"/>
        <v>0</v>
      </c>
      <c r="CR34" s="43"/>
      <c r="CS34" s="79"/>
      <c r="CT34" s="47"/>
      <c r="CU34" s="47"/>
      <c r="CV34" s="47"/>
      <c r="CW34" s="47"/>
      <c r="CX34" s="47"/>
      <c r="CY34" s="47"/>
      <c r="CZ34" s="47"/>
      <c r="DA34" s="47"/>
      <c r="DB34" s="47"/>
      <c r="DC34" s="60">
        <f t="shared" si="75"/>
        <v>0</v>
      </c>
      <c r="DD34" s="43"/>
      <c r="DE34" s="79"/>
      <c r="DF34" s="47"/>
      <c r="DG34" s="47"/>
      <c r="DH34" s="47"/>
      <c r="DI34" s="47"/>
      <c r="DJ34" s="47"/>
      <c r="DK34" s="47"/>
      <c r="DL34" s="47"/>
      <c r="DM34" s="47"/>
      <c r="DN34" s="47"/>
      <c r="DO34" s="60">
        <f t="shared" si="77"/>
        <v>0</v>
      </c>
      <c r="DP34" s="43"/>
      <c r="DQ34" s="79"/>
      <c r="DR34" s="47"/>
      <c r="DS34" s="47"/>
      <c r="DT34" s="47"/>
      <c r="DU34" s="47"/>
      <c r="DV34" s="47"/>
      <c r="DW34" s="47"/>
      <c r="DX34" s="47"/>
      <c r="DY34" s="47"/>
      <c r="DZ34" s="47"/>
      <c r="EA34" s="60">
        <f t="shared" si="79"/>
        <v>0</v>
      </c>
      <c r="EB34" s="43"/>
      <c r="EC34" s="79"/>
      <c r="ED34" s="47"/>
      <c r="EE34" s="47"/>
      <c r="EF34" s="47"/>
      <c r="EG34" s="47"/>
      <c r="EH34" s="47"/>
      <c r="EI34" s="47"/>
      <c r="EJ34" s="47"/>
      <c r="EK34" s="47"/>
      <c r="EL34" s="47"/>
      <c r="EM34" s="60">
        <f t="shared" si="81"/>
        <v>0</v>
      </c>
    </row>
    <row r="35" spans="1:143" hidden="1" outlineLevel="1">
      <c r="A35" s="70" t="s">
        <v>220</v>
      </c>
      <c r="B35" s="43"/>
      <c r="C35" s="79"/>
      <c r="D35" s="47"/>
      <c r="E35" s="47"/>
      <c r="F35" s="47"/>
      <c r="G35" s="47"/>
      <c r="H35" s="47"/>
      <c r="I35" s="47"/>
      <c r="J35" s="47"/>
      <c r="K35" s="60">
        <f t="shared" si="59"/>
        <v>0</v>
      </c>
      <c r="L35" s="43"/>
      <c r="M35" s="79"/>
      <c r="N35" s="47"/>
      <c r="O35" s="47"/>
      <c r="P35" s="47"/>
      <c r="Q35" s="47"/>
      <c r="R35" s="47"/>
      <c r="S35" s="47"/>
      <c r="T35" s="47"/>
      <c r="U35" s="47"/>
      <c r="V35" s="47"/>
      <c r="W35" s="60">
        <f t="shared" si="61"/>
        <v>0</v>
      </c>
      <c r="X35" s="43"/>
      <c r="Y35" s="79"/>
      <c r="Z35" s="47"/>
      <c r="AA35" s="47"/>
      <c r="AB35" s="47"/>
      <c r="AC35" s="47"/>
      <c r="AD35" s="47"/>
      <c r="AE35" s="47"/>
      <c r="AF35" s="47"/>
      <c r="AG35" s="47"/>
      <c r="AH35" s="47"/>
      <c r="AI35" s="60">
        <f t="shared" si="63"/>
        <v>0</v>
      </c>
      <c r="AJ35" s="43"/>
      <c r="AK35" s="79"/>
      <c r="AL35" s="47"/>
      <c r="AM35" s="47"/>
      <c r="AN35" s="47"/>
      <c r="AO35" s="47"/>
      <c r="AP35" s="47"/>
      <c r="AQ35" s="47"/>
      <c r="AR35" s="47"/>
      <c r="AS35" s="47"/>
      <c r="AT35" s="47"/>
      <c r="AU35" s="60">
        <f t="shared" si="65"/>
        <v>0</v>
      </c>
      <c r="AV35" s="43"/>
      <c r="AW35" s="79"/>
      <c r="AX35" s="47"/>
      <c r="AY35" s="47"/>
      <c r="AZ35" s="47"/>
      <c r="BA35" s="47"/>
      <c r="BB35" s="47"/>
      <c r="BC35" s="47"/>
      <c r="BD35" s="47"/>
      <c r="BE35" s="47"/>
      <c r="BF35" s="47"/>
      <c r="BG35" s="60">
        <f t="shared" si="67"/>
        <v>0</v>
      </c>
      <c r="BH35" s="43"/>
      <c r="BI35" s="79"/>
      <c r="BJ35" s="47"/>
      <c r="BK35" s="47"/>
      <c r="BL35" s="47"/>
      <c r="BM35" s="47"/>
      <c r="BN35" s="47"/>
      <c r="BO35" s="47"/>
      <c r="BP35" s="47"/>
      <c r="BQ35" s="47"/>
      <c r="BR35" s="47"/>
      <c r="BS35" s="60">
        <f t="shared" si="69"/>
        <v>0</v>
      </c>
      <c r="BT35" s="43"/>
      <c r="BU35" s="79"/>
      <c r="BV35" s="47"/>
      <c r="BW35" s="47"/>
      <c r="BX35" s="47"/>
      <c r="BY35" s="47"/>
      <c r="BZ35" s="47"/>
      <c r="CA35" s="47"/>
      <c r="CB35" s="47"/>
      <c r="CC35" s="47"/>
      <c r="CD35" s="47"/>
      <c r="CE35" s="60">
        <f t="shared" si="71"/>
        <v>0</v>
      </c>
      <c r="CF35" s="43"/>
      <c r="CG35" s="79"/>
      <c r="CH35" s="47"/>
      <c r="CI35" s="47"/>
      <c r="CJ35" s="47"/>
      <c r="CK35" s="47"/>
      <c r="CL35" s="47"/>
      <c r="CM35" s="47"/>
      <c r="CN35" s="47"/>
      <c r="CO35" s="47"/>
      <c r="CP35" s="47"/>
      <c r="CQ35" s="60">
        <f t="shared" si="73"/>
        <v>0</v>
      </c>
      <c r="CR35" s="43"/>
      <c r="CS35" s="79"/>
      <c r="CT35" s="47"/>
      <c r="CU35" s="47"/>
      <c r="CV35" s="47"/>
      <c r="CW35" s="47"/>
      <c r="CX35" s="47"/>
      <c r="CY35" s="47"/>
      <c r="CZ35" s="47"/>
      <c r="DA35" s="47"/>
      <c r="DB35" s="47"/>
      <c r="DC35" s="60">
        <f t="shared" si="75"/>
        <v>0</v>
      </c>
      <c r="DD35" s="43"/>
      <c r="DE35" s="79"/>
      <c r="DF35" s="47"/>
      <c r="DG35" s="47"/>
      <c r="DH35" s="47"/>
      <c r="DI35" s="47"/>
      <c r="DJ35" s="47"/>
      <c r="DK35" s="47"/>
      <c r="DL35" s="47"/>
      <c r="DM35" s="47"/>
      <c r="DN35" s="47"/>
      <c r="DO35" s="60">
        <f t="shared" si="77"/>
        <v>0</v>
      </c>
      <c r="DP35" s="43"/>
      <c r="DQ35" s="79"/>
      <c r="DR35" s="47"/>
      <c r="DS35" s="47"/>
      <c r="DT35" s="47"/>
      <c r="DU35" s="47"/>
      <c r="DV35" s="47"/>
      <c r="DW35" s="47"/>
      <c r="DX35" s="47"/>
      <c r="DY35" s="47"/>
      <c r="DZ35" s="47"/>
      <c r="EA35" s="60">
        <f t="shared" si="79"/>
        <v>0</v>
      </c>
      <c r="EB35" s="43"/>
      <c r="EC35" s="79"/>
      <c r="ED35" s="47"/>
      <c r="EE35" s="47"/>
      <c r="EF35" s="47"/>
      <c r="EG35" s="47"/>
      <c r="EH35" s="47"/>
      <c r="EI35" s="47"/>
      <c r="EJ35" s="47"/>
      <c r="EK35" s="47"/>
      <c r="EL35" s="47"/>
      <c r="EM35" s="60">
        <f t="shared" si="81"/>
        <v>0</v>
      </c>
    </row>
    <row r="36" spans="1:143" hidden="1" outlineLevel="1">
      <c r="A36" s="70" t="s">
        <v>110</v>
      </c>
      <c r="B36" s="43"/>
      <c r="C36" s="79"/>
      <c r="D36" s="47"/>
      <c r="E36" s="47"/>
      <c r="F36" s="47"/>
      <c r="G36" s="47"/>
      <c r="H36" s="47"/>
      <c r="I36" s="47"/>
      <c r="J36" s="47"/>
      <c r="K36" s="60">
        <f t="shared" si="59"/>
        <v>0</v>
      </c>
      <c r="L36" s="43"/>
      <c r="M36" s="79"/>
      <c r="N36" s="47"/>
      <c r="O36" s="47"/>
      <c r="P36" s="47"/>
      <c r="Q36" s="47"/>
      <c r="R36" s="47"/>
      <c r="S36" s="47"/>
      <c r="T36" s="47"/>
      <c r="U36" s="47"/>
      <c r="V36" s="47"/>
      <c r="W36" s="60">
        <f t="shared" si="61"/>
        <v>0</v>
      </c>
      <c r="X36" s="43"/>
      <c r="Y36" s="79"/>
      <c r="Z36" s="47"/>
      <c r="AA36" s="47"/>
      <c r="AB36" s="47"/>
      <c r="AC36" s="47"/>
      <c r="AD36" s="47"/>
      <c r="AE36" s="47"/>
      <c r="AF36" s="47"/>
      <c r="AG36" s="47"/>
      <c r="AH36" s="47"/>
      <c r="AI36" s="60">
        <f t="shared" si="63"/>
        <v>0</v>
      </c>
      <c r="AJ36" s="43"/>
      <c r="AK36" s="79"/>
      <c r="AL36" s="47"/>
      <c r="AM36" s="47"/>
      <c r="AN36" s="47"/>
      <c r="AO36" s="47"/>
      <c r="AP36" s="47"/>
      <c r="AQ36" s="47"/>
      <c r="AR36" s="47"/>
      <c r="AS36" s="47"/>
      <c r="AT36" s="47"/>
      <c r="AU36" s="60">
        <f t="shared" si="65"/>
        <v>0</v>
      </c>
      <c r="AV36" s="43"/>
      <c r="AW36" s="79"/>
      <c r="AX36" s="47"/>
      <c r="AY36" s="47"/>
      <c r="AZ36" s="47"/>
      <c r="BA36" s="47"/>
      <c r="BB36" s="47"/>
      <c r="BC36" s="47"/>
      <c r="BD36" s="47"/>
      <c r="BE36" s="47"/>
      <c r="BF36" s="47"/>
      <c r="BG36" s="60">
        <f t="shared" si="67"/>
        <v>0</v>
      </c>
      <c r="BH36" s="43"/>
      <c r="BI36" s="79"/>
      <c r="BJ36" s="47"/>
      <c r="BK36" s="47"/>
      <c r="BL36" s="47"/>
      <c r="BM36" s="47"/>
      <c r="BN36" s="47"/>
      <c r="BO36" s="47"/>
      <c r="BP36" s="47"/>
      <c r="BQ36" s="47"/>
      <c r="BR36" s="47"/>
      <c r="BS36" s="60">
        <f t="shared" si="69"/>
        <v>0</v>
      </c>
      <c r="BT36" s="43"/>
      <c r="BU36" s="79"/>
      <c r="BV36" s="47"/>
      <c r="BW36" s="47"/>
      <c r="BX36" s="47"/>
      <c r="BY36" s="47"/>
      <c r="BZ36" s="47"/>
      <c r="CA36" s="47"/>
      <c r="CB36" s="47"/>
      <c r="CC36" s="47"/>
      <c r="CD36" s="47"/>
      <c r="CE36" s="60">
        <f t="shared" si="71"/>
        <v>0</v>
      </c>
      <c r="CF36" s="43"/>
      <c r="CG36" s="79"/>
      <c r="CH36" s="47"/>
      <c r="CI36" s="47"/>
      <c r="CJ36" s="47"/>
      <c r="CK36" s="47"/>
      <c r="CL36" s="47"/>
      <c r="CM36" s="47"/>
      <c r="CN36" s="47"/>
      <c r="CO36" s="47"/>
      <c r="CP36" s="47"/>
      <c r="CQ36" s="60">
        <f t="shared" si="73"/>
        <v>0</v>
      </c>
      <c r="CR36" s="43"/>
      <c r="CS36" s="79"/>
      <c r="CT36" s="47"/>
      <c r="CU36" s="47"/>
      <c r="CV36" s="47"/>
      <c r="CW36" s="47"/>
      <c r="CX36" s="47"/>
      <c r="CY36" s="47"/>
      <c r="CZ36" s="47"/>
      <c r="DA36" s="47"/>
      <c r="DB36" s="47"/>
      <c r="DC36" s="60">
        <f t="shared" si="75"/>
        <v>0</v>
      </c>
      <c r="DD36" s="43"/>
      <c r="DE36" s="79"/>
      <c r="DF36" s="47"/>
      <c r="DG36" s="47"/>
      <c r="DH36" s="47"/>
      <c r="DI36" s="47"/>
      <c r="DJ36" s="47"/>
      <c r="DK36" s="47"/>
      <c r="DL36" s="47"/>
      <c r="DM36" s="47"/>
      <c r="DN36" s="47"/>
      <c r="DO36" s="60">
        <f t="shared" si="77"/>
        <v>0</v>
      </c>
      <c r="DP36" s="43"/>
      <c r="DQ36" s="79"/>
      <c r="DR36" s="47"/>
      <c r="DS36" s="47"/>
      <c r="DT36" s="47"/>
      <c r="DU36" s="47"/>
      <c r="DV36" s="47"/>
      <c r="DW36" s="47"/>
      <c r="DX36" s="47"/>
      <c r="DY36" s="47"/>
      <c r="DZ36" s="47"/>
      <c r="EA36" s="60">
        <f t="shared" si="79"/>
        <v>0</v>
      </c>
      <c r="EB36" s="43"/>
      <c r="EC36" s="79"/>
      <c r="ED36" s="47"/>
      <c r="EE36" s="47"/>
      <c r="EF36" s="47"/>
      <c r="EG36" s="47"/>
      <c r="EH36" s="47"/>
      <c r="EI36" s="47"/>
      <c r="EJ36" s="47"/>
      <c r="EK36" s="47"/>
      <c r="EL36" s="47"/>
      <c r="EM36" s="60">
        <f t="shared" si="81"/>
        <v>0</v>
      </c>
    </row>
    <row r="37" spans="1:143" hidden="1" outlineLevel="1">
      <c r="A37" s="70" t="s">
        <v>130</v>
      </c>
      <c r="B37" s="43"/>
      <c r="C37" s="79"/>
      <c r="D37" s="47"/>
      <c r="E37" s="47"/>
      <c r="F37" s="47"/>
      <c r="G37" s="47"/>
      <c r="H37" s="47"/>
      <c r="I37" s="47"/>
      <c r="J37" s="47"/>
      <c r="K37" s="60">
        <f t="shared" si="59"/>
        <v>0</v>
      </c>
      <c r="L37" s="43"/>
      <c r="M37" s="79"/>
      <c r="N37" s="47"/>
      <c r="O37" s="47"/>
      <c r="P37" s="47"/>
      <c r="Q37" s="47"/>
      <c r="R37" s="47"/>
      <c r="S37" s="47"/>
      <c r="T37" s="47"/>
      <c r="U37" s="47"/>
      <c r="V37" s="47"/>
      <c r="W37" s="60">
        <f t="shared" si="61"/>
        <v>0</v>
      </c>
      <c r="X37" s="43"/>
      <c r="Y37" s="79"/>
      <c r="Z37" s="47"/>
      <c r="AA37" s="47"/>
      <c r="AB37" s="47"/>
      <c r="AC37" s="47"/>
      <c r="AD37" s="47"/>
      <c r="AE37" s="47"/>
      <c r="AF37" s="47"/>
      <c r="AG37" s="47"/>
      <c r="AH37" s="47"/>
      <c r="AI37" s="60">
        <f t="shared" si="63"/>
        <v>0</v>
      </c>
      <c r="AJ37" s="43"/>
      <c r="AK37" s="79"/>
      <c r="AL37" s="47"/>
      <c r="AM37" s="47"/>
      <c r="AN37" s="47"/>
      <c r="AO37" s="47"/>
      <c r="AP37" s="47"/>
      <c r="AQ37" s="47"/>
      <c r="AR37" s="47"/>
      <c r="AS37" s="47"/>
      <c r="AT37" s="47"/>
      <c r="AU37" s="60">
        <f t="shared" si="65"/>
        <v>0</v>
      </c>
      <c r="AV37" s="43"/>
      <c r="AW37" s="79"/>
      <c r="AX37" s="47"/>
      <c r="AY37" s="47"/>
      <c r="AZ37" s="47"/>
      <c r="BA37" s="47"/>
      <c r="BB37" s="47"/>
      <c r="BC37" s="47"/>
      <c r="BD37" s="47"/>
      <c r="BE37" s="47"/>
      <c r="BF37" s="47"/>
      <c r="BG37" s="60">
        <f t="shared" si="67"/>
        <v>0</v>
      </c>
      <c r="BH37" s="43"/>
      <c r="BI37" s="79"/>
      <c r="BJ37" s="47"/>
      <c r="BK37" s="47"/>
      <c r="BL37" s="47"/>
      <c r="BM37" s="47"/>
      <c r="BN37" s="47"/>
      <c r="BO37" s="47"/>
      <c r="BP37" s="47"/>
      <c r="BQ37" s="47"/>
      <c r="BR37" s="47"/>
      <c r="BS37" s="60">
        <f t="shared" si="69"/>
        <v>0</v>
      </c>
      <c r="BT37" s="43"/>
      <c r="BU37" s="79"/>
      <c r="BV37" s="47"/>
      <c r="BW37" s="47"/>
      <c r="BX37" s="47"/>
      <c r="BY37" s="47"/>
      <c r="BZ37" s="47"/>
      <c r="CA37" s="47"/>
      <c r="CB37" s="47"/>
      <c r="CC37" s="47"/>
      <c r="CD37" s="47"/>
      <c r="CE37" s="60">
        <f t="shared" si="71"/>
        <v>0</v>
      </c>
      <c r="CF37" s="43"/>
      <c r="CG37" s="79"/>
      <c r="CH37" s="47"/>
      <c r="CI37" s="47"/>
      <c r="CJ37" s="47"/>
      <c r="CK37" s="47"/>
      <c r="CL37" s="47"/>
      <c r="CM37" s="47"/>
      <c r="CN37" s="47"/>
      <c r="CO37" s="47"/>
      <c r="CP37" s="47"/>
      <c r="CQ37" s="60">
        <f t="shared" si="73"/>
        <v>0</v>
      </c>
      <c r="CR37" s="43"/>
      <c r="CS37" s="79"/>
      <c r="CT37" s="47"/>
      <c r="CU37" s="47"/>
      <c r="CV37" s="47"/>
      <c r="CW37" s="47"/>
      <c r="CX37" s="47"/>
      <c r="CY37" s="47"/>
      <c r="CZ37" s="47"/>
      <c r="DA37" s="47"/>
      <c r="DB37" s="47"/>
      <c r="DC37" s="60">
        <f t="shared" si="75"/>
        <v>0</v>
      </c>
      <c r="DD37" s="43"/>
      <c r="DE37" s="79"/>
      <c r="DF37" s="47"/>
      <c r="DG37" s="47"/>
      <c r="DH37" s="47"/>
      <c r="DI37" s="47"/>
      <c r="DJ37" s="47"/>
      <c r="DK37" s="47"/>
      <c r="DL37" s="47"/>
      <c r="DM37" s="47"/>
      <c r="DN37" s="47"/>
      <c r="DO37" s="60">
        <f t="shared" si="77"/>
        <v>0</v>
      </c>
      <c r="DP37" s="43"/>
      <c r="DQ37" s="79"/>
      <c r="DR37" s="47"/>
      <c r="DS37" s="47"/>
      <c r="DT37" s="47"/>
      <c r="DU37" s="47"/>
      <c r="DV37" s="47"/>
      <c r="DW37" s="47"/>
      <c r="DX37" s="47"/>
      <c r="DY37" s="47"/>
      <c r="DZ37" s="47"/>
      <c r="EA37" s="60">
        <f t="shared" si="79"/>
        <v>0</v>
      </c>
      <c r="EB37" s="43"/>
      <c r="EC37" s="79"/>
      <c r="ED37" s="47"/>
      <c r="EE37" s="47"/>
      <c r="EF37" s="47"/>
      <c r="EG37" s="47"/>
      <c r="EH37" s="47"/>
      <c r="EI37" s="47"/>
      <c r="EJ37" s="47"/>
      <c r="EK37" s="47"/>
      <c r="EL37" s="47"/>
      <c r="EM37" s="60">
        <f t="shared" si="81"/>
        <v>0</v>
      </c>
    </row>
    <row r="38" spans="1:143" hidden="1" outlineLevel="1">
      <c r="A38" s="70" t="s">
        <v>216</v>
      </c>
      <c r="B38" s="43"/>
      <c r="C38" s="79"/>
      <c r="D38" s="47"/>
      <c r="E38" s="47"/>
      <c r="F38" s="47"/>
      <c r="G38" s="47"/>
      <c r="H38" s="47"/>
      <c r="I38" s="47"/>
      <c r="J38" s="47"/>
      <c r="K38" s="60">
        <f t="shared" si="59"/>
        <v>0</v>
      </c>
      <c r="L38" s="43"/>
      <c r="M38" s="79"/>
      <c r="N38" s="47"/>
      <c r="O38" s="47"/>
      <c r="P38" s="47"/>
      <c r="Q38" s="47"/>
      <c r="R38" s="47"/>
      <c r="S38" s="47"/>
      <c r="T38" s="47"/>
      <c r="U38" s="47"/>
      <c r="V38" s="47"/>
      <c r="W38" s="60">
        <f t="shared" si="61"/>
        <v>0</v>
      </c>
      <c r="X38" s="43"/>
      <c r="Y38" s="79"/>
      <c r="Z38" s="47"/>
      <c r="AA38" s="47"/>
      <c r="AB38" s="47"/>
      <c r="AC38" s="47"/>
      <c r="AD38" s="47"/>
      <c r="AE38" s="47"/>
      <c r="AF38" s="47"/>
      <c r="AG38" s="47"/>
      <c r="AH38" s="47"/>
      <c r="AI38" s="60">
        <f t="shared" si="63"/>
        <v>0</v>
      </c>
      <c r="AJ38" s="43"/>
      <c r="AK38" s="79"/>
      <c r="AL38" s="47"/>
      <c r="AM38" s="47"/>
      <c r="AN38" s="47"/>
      <c r="AO38" s="47"/>
      <c r="AP38" s="47"/>
      <c r="AQ38" s="47"/>
      <c r="AR38" s="47"/>
      <c r="AS38" s="47"/>
      <c r="AT38" s="47"/>
      <c r="AU38" s="60">
        <f t="shared" si="65"/>
        <v>0</v>
      </c>
      <c r="AV38" s="43"/>
      <c r="AW38" s="79"/>
      <c r="AX38" s="47"/>
      <c r="AY38" s="47"/>
      <c r="AZ38" s="47"/>
      <c r="BA38" s="47"/>
      <c r="BB38" s="47"/>
      <c r="BC38" s="47"/>
      <c r="BD38" s="47"/>
      <c r="BE38" s="47"/>
      <c r="BF38" s="47"/>
      <c r="BG38" s="60">
        <f t="shared" si="67"/>
        <v>0</v>
      </c>
      <c r="BH38" s="43"/>
      <c r="BI38" s="79"/>
      <c r="BJ38" s="47"/>
      <c r="BK38" s="47"/>
      <c r="BL38" s="47"/>
      <c r="BM38" s="47"/>
      <c r="BN38" s="47"/>
      <c r="BO38" s="47"/>
      <c r="BP38" s="47"/>
      <c r="BQ38" s="47"/>
      <c r="BR38" s="47"/>
      <c r="BS38" s="60">
        <f t="shared" si="69"/>
        <v>0</v>
      </c>
      <c r="BT38" s="43"/>
      <c r="BU38" s="79"/>
      <c r="BV38" s="47"/>
      <c r="BW38" s="47"/>
      <c r="BX38" s="47"/>
      <c r="BY38" s="47"/>
      <c r="BZ38" s="47"/>
      <c r="CA38" s="47"/>
      <c r="CB38" s="47"/>
      <c r="CC38" s="47"/>
      <c r="CD38" s="47"/>
      <c r="CE38" s="60">
        <f t="shared" si="71"/>
        <v>0</v>
      </c>
      <c r="CF38" s="43"/>
      <c r="CG38" s="79"/>
      <c r="CH38" s="47"/>
      <c r="CI38" s="47"/>
      <c r="CJ38" s="47"/>
      <c r="CK38" s="47"/>
      <c r="CL38" s="47"/>
      <c r="CM38" s="47"/>
      <c r="CN38" s="47"/>
      <c r="CO38" s="47"/>
      <c r="CP38" s="47"/>
      <c r="CQ38" s="60">
        <f t="shared" si="73"/>
        <v>0</v>
      </c>
      <c r="CR38" s="43"/>
      <c r="CS38" s="79"/>
      <c r="CT38" s="47"/>
      <c r="CU38" s="47"/>
      <c r="CV38" s="47"/>
      <c r="CW38" s="47"/>
      <c r="CX38" s="47"/>
      <c r="CY38" s="47"/>
      <c r="CZ38" s="47"/>
      <c r="DA38" s="47"/>
      <c r="DB38" s="47"/>
      <c r="DC38" s="60">
        <f t="shared" si="75"/>
        <v>0</v>
      </c>
      <c r="DD38" s="43"/>
      <c r="DE38" s="79"/>
      <c r="DF38" s="47"/>
      <c r="DG38" s="47"/>
      <c r="DH38" s="47"/>
      <c r="DI38" s="47"/>
      <c r="DJ38" s="47"/>
      <c r="DK38" s="47"/>
      <c r="DL38" s="47"/>
      <c r="DM38" s="47"/>
      <c r="DN38" s="47"/>
      <c r="DO38" s="60">
        <f t="shared" si="77"/>
        <v>0</v>
      </c>
      <c r="DP38" s="43"/>
      <c r="DQ38" s="79"/>
      <c r="DR38" s="47"/>
      <c r="DS38" s="47"/>
      <c r="DT38" s="47"/>
      <c r="DU38" s="47"/>
      <c r="DV38" s="47"/>
      <c r="DW38" s="47"/>
      <c r="DX38" s="47"/>
      <c r="DY38" s="47"/>
      <c r="DZ38" s="47"/>
      <c r="EA38" s="60">
        <f t="shared" si="79"/>
        <v>0</v>
      </c>
      <c r="EB38" s="43"/>
      <c r="EC38" s="79"/>
      <c r="ED38" s="47"/>
      <c r="EE38" s="47"/>
      <c r="EF38" s="47"/>
      <c r="EG38" s="47"/>
      <c r="EH38" s="47"/>
      <c r="EI38" s="47"/>
      <c r="EJ38" s="47"/>
      <c r="EK38" s="47"/>
      <c r="EL38" s="47"/>
      <c r="EM38" s="60">
        <f t="shared" si="81"/>
        <v>0</v>
      </c>
    </row>
    <row r="39" spans="1:143" hidden="1" outlineLevel="1">
      <c r="A39" s="70" t="s">
        <v>111</v>
      </c>
      <c r="B39" s="43"/>
      <c r="C39" s="79"/>
      <c r="D39" s="47"/>
      <c r="E39" s="47"/>
      <c r="F39" s="47"/>
      <c r="G39" s="47"/>
      <c r="H39" s="47"/>
      <c r="I39" s="47"/>
      <c r="J39" s="47"/>
      <c r="K39" s="60">
        <f t="shared" si="59"/>
        <v>0</v>
      </c>
      <c r="L39" s="43"/>
      <c r="M39" s="79"/>
      <c r="N39" s="47"/>
      <c r="O39" s="47"/>
      <c r="P39" s="47"/>
      <c r="Q39" s="47"/>
      <c r="R39" s="47"/>
      <c r="S39" s="47"/>
      <c r="T39" s="47"/>
      <c r="U39" s="47"/>
      <c r="V39" s="47"/>
      <c r="W39" s="60">
        <f t="shared" si="61"/>
        <v>0</v>
      </c>
      <c r="X39" s="43"/>
      <c r="Y39" s="79"/>
      <c r="Z39" s="47"/>
      <c r="AA39" s="47"/>
      <c r="AB39" s="47"/>
      <c r="AC39" s="47"/>
      <c r="AD39" s="47"/>
      <c r="AE39" s="47"/>
      <c r="AF39" s="47"/>
      <c r="AG39" s="47"/>
      <c r="AH39" s="47"/>
      <c r="AI39" s="60">
        <f t="shared" si="63"/>
        <v>0</v>
      </c>
      <c r="AJ39" s="43"/>
      <c r="AK39" s="79"/>
      <c r="AL39" s="47"/>
      <c r="AM39" s="47"/>
      <c r="AN39" s="47"/>
      <c r="AO39" s="47"/>
      <c r="AP39" s="47"/>
      <c r="AQ39" s="47"/>
      <c r="AR39" s="47"/>
      <c r="AS39" s="47"/>
      <c r="AT39" s="47"/>
      <c r="AU39" s="60">
        <f t="shared" si="65"/>
        <v>0</v>
      </c>
      <c r="AV39" s="43"/>
      <c r="AW39" s="79"/>
      <c r="AX39" s="47"/>
      <c r="AY39" s="47"/>
      <c r="AZ39" s="47"/>
      <c r="BA39" s="47"/>
      <c r="BB39" s="47"/>
      <c r="BC39" s="47"/>
      <c r="BD39" s="47"/>
      <c r="BE39" s="47"/>
      <c r="BF39" s="47"/>
      <c r="BG39" s="60">
        <f t="shared" si="67"/>
        <v>0</v>
      </c>
      <c r="BH39" s="43"/>
      <c r="BI39" s="79"/>
      <c r="BJ39" s="47"/>
      <c r="BK39" s="47"/>
      <c r="BL39" s="47"/>
      <c r="BM39" s="47"/>
      <c r="BN39" s="47"/>
      <c r="BO39" s="47"/>
      <c r="BP39" s="47"/>
      <c r="BQ39" s="47"/>
      <c r="BR39" s="47"/>
      <c r="BS39" s="60">
        <f t="shared" si="69"/>
        <v>0</v>
      </c>
      <c r="BT39" s="43"/>
      <c r="BU39" s="79"/>
      <c r="BV39" s="47"/>
      <c r="BW39" s="47"/>
      <c r="BX39" s="47"/>
      <c r="BY39" s="47"/>
      <c r="BZ39" s="47"/>
      <c r="CA39" s="47"/>
      <c r="CB39" s="47"/>
      <c r="CC39" s="47"/>
      <c r="CD39" s="47"/>
      <c r="CE39" s="60">
        <f t="shared" si="71"/>
        <v>0</v>
      </c>
      <c r="CF39" s="43"/>
      <c r="CG39" s="79"/>
      <c r="CH39" s="47"/>
      <c r="CI39" s="47"/>
      <c r="CJ39" s="47"/>
      <c r="CK39" s="47"/>
      <c r="CL39" s="47"/>
      <c r="CM39" s="47"/>
      <c r="CN39" s="47"/>
      <c r="CO39" s="47"/>
      <c r="CP39" s="47"/>
      <c r="CQ39" s="60">
        <f t="shared" si="73"/>
        <v>0</v>
      </c>
      <c r="CR39" s="43"/>
      <c r="CS39" s="79"/>
      <c r="CT39" s="47"/>
      <c r="CU39" s="47"/>
      <c r="CV39" s="47"/>
      <c r="CW39" s="47"/>
      <c r="CX39" s="47"/>
      <c r="CY39" s="47"/>
      <c r="CZ39" s="47"/>
      <c r="DA39" s="47"/>
      <c r="DB39" s="47"/>
      <c r="DC39" s="60">
        <f t="shared" si="75"/>
        <v>0</v>
      </c>
      <c r="DD39" s="43"/>
      <c r="DE39" s="79"/>
      <c r="DF39" s="47"/>
      <c r="DG39" s="47"/>
      <c r="DH39" s="47"/>
      <c r="DI39" s="47"/>
      <c r="DJ39" s="47"/>
      <c r="DK39" s="47"/>
      <c r="DL39" s="47"/>
      <c r="DM39" s="47"/>
      <c r="DN39" s="47"/>
      <c r="DO39" s="60">
        <f t="shared" si="77"/>
        <v>0</v>
      </c>
      <c r="DP39" s="43"/>
      <c r="DQ39" s="79"/>
      <c r="DR39" s="47"/>
      <c r="DS39" s="47"/>
      <c r="DT39" s="47"/>
      <c r="DU39" s="47"/>
      <c r="DV39" s="47"/>
      <c r="DW39" s="47"/>
      <c r="DX39" s="47"/>
      <c r="DY39" s="47"/>
      <c r="DZ39" s="47"/>
      <c r="EA39" s="60">
        <f t="shared" si="79"/>
        <v>0</v>
      </c>
      <c r="EB39" s="43"/>
      <c r="EC39" s="79"/>
      <c r="ED39" s="47"/>
      <c r="EE39" s="47"/>
      <c r="EF39" s="47"/>
      <c r="EG39" s="47"/>
      <c r="EH39" s="47"/>
      <c r="EI39" s="47"/>
      <c r="EJ39" s="47"/>
      <c r="EK39" s="47"/>
      <c r="EL39" s="47"/>
      <c r="EM39" s="60">
        <f t="shared" si="81"/>
        <v>0</v>
      </c>
    </row>
    <row r="40" spans="1:143" hidden="1" outlineLevel="1">
      <c r="A40" s="70" t="s">
        <v>112</v>
      </c>
      <c r="B40" s="43"/>
      <c r="C40" s="79"/>
      <c r="D40" s="47"/>
      <c r="E40" s="47"/>
      <c r="F40" s="47"/>
      <c r="G40" s="47"/>
      <c r="H40" s="47"/>
      <c r="I40" s="47"/>
      <c r="J40" s="47"/>
      <c r="K40" s="60">
        <f t="shared" si="59"/>
        <v>0</v>
      </c>
      <c r="L40" s="43"/>
      <c r="M40" s="79"/>
      <c r="N40" s="47"/>
      <c r="O40" s="47"/>
      <c r="P40" s="47"/>
      <c r="Q40" s="47"/>
      <c r="R40" s="47"/>
      <c r="S40" s="47"/>
      <c r="T40" s="47"/>
      <c r="U40" s="47"/>
      <c r="V40" s="47"/>
      <c r="W40" s="60">
        <f t="shared" si="61"/>
        <v>0</v>
      </c>
      <c r="X40" s="43"/>
      <c r="Y40" s="79"/>
      <c r="Z40" s="47"/>
      <c r="AA40" s="47"/>
      <c r="AB40" s="47"/>
      <c r="AC40" s="47"/>
      <c r="AD40" s="47"/>
      <c r="AE40" s="47"/>
      <c r="AF40" s="47"/>
      <c r="AG40" s="47"/>
      <c r="AH40" s="47"/>
      <c r="AI40" s="60">
        <f t="shared" si="63"/>
        <v>0</v>
      </c>
      <c r="AJ40" s="43"/>
      <c r="AK40" s="79"/>
      <c r="AL40" s="47"/>
      <c r="AM40" s="47"/>
      <c r="AN40" s="47"/>
      <c r="AO40" s="47"/>
      <c r="AP40" s="47"/>
      <c r="AQ40" s="47"/>
      <c r="AR40" s="47"/>
      <c r="AS40" s="47"/>
      <c r="AT40" s="47"/>
      <c r="AU40" s="60">
        <f t="shared" si="65"/>
        <v>0</v>
      </c>
      <c r="AV40" s="43"/>
      <c r="AW40" s="79"/>
      <c r="AX40" s="47"/>
      <c r="AY40" s="47"/>
      <c r="AZ40" s="47"/>
      <c r="BA40" s="47"/>
      <c r="BB40" s="47"/>
      <c r="BC40" s="47"/>
      <c r="BD40" s="47"/>
      <c r="BE40" s="47"/>
      <c r="BF40" s="47"/>
      <c r="BG40" s="60">
        <f t="shared" si="67"/>
        <v>0</v>
      </c>
      <c r="BH40" s="43"/>
      <c r="BI40" s="79"/>
      <c r="BJ40" s="47"/>
      <c r="BK40" s="47"/>
      <c r="BL40" s="47"/>
      <c r="BM40" s="47"/>
      <c r="BN40" s="47"/>
      <c r="BO40" s="47"/>
      <c r="BP40" s="47"/>
      <c r="BQ40" s="47"/>
      <c r="BR40" s="47"/>
      <c r="BS40" s="60">
        <f t="shared" si="69"/>
        <v>0</v>
      </c>
      <c r="BT40" s="43"/>
      <c r="BU40" s="79"/>
      <c r="BV40" s="47"/>
      <c r="BW40" s="47"/>
      <c r="BX40" s="47"/>
      <c r="BY40" s="47"/>
      <c r="BZ40" s="47"/>
      <c r="CA40" s="47"/>
      <c r="CB40" s="47"/>
      <c r="CC40" s="47"/>
      <c r="CD40" s="47"/>
      <c r="CE40" s="60">
        <f t="shared" si="71"/>
        <v>0</v>
      </c>
      <c r="CF40" s="43"/>
      <c r="CG40" s="79"/>
      <c r="CH40" s="47"/>
      <c r="CI40" s="47"/>
      <c r="CJ40" s="47"/>
      <c r="CK40" s="47"/>
      <c r="CL40" s="47"/>
      <c r="CM40" s="47"/>
      <c r="CN40" s="47"/>
      <c r="CO40" s="47"/>
      <c r="CP40" s="47"/>
      <c r="CQ40" s="60">
        <f t="shared" si="73"/>
        <v>0</v>
      </c>
      <c r="CR40" s="43"/>
      <c r="CS40" s="79"/>
      <c r="CT40" s="47"/>
      <c r="CU40" s="47"/>
      <c r="CV40" s="47"/>
      <c r="CW40" s="47"/>
      <c r="CX40" s="47"/>
      <c r="CY40" s="47"/>
      <c r="CZ40" s="47"/>
      <c r="DA40" s="47"/>
      <c r="DB40" s="47"/>
      <c r="DC40" s="60">
        <f t="shared" si="75"/>
        <v>0</v>
      </c>
      <c r="DD40" s="43"/>
      <c r="DE40" s="79"/>
      <c r="DF40" s="47"/>
      <c r="DG40" s="47"/>
      <c r="DH40" s="47"/>
      <c r="DI40" s="47"/>
      <c r="DJ40" s="47"/>
      <c r="DK40" s="47"/>
      <c r="DL40" s="47"/>
      <c r="DM40" s="47"/>
      <c r="DN40" s="47"/>
      <c r="DO40" s="60">
        <f t="shared" si="77"/>
        <v>0</v>
      </c>
      <c r="DP40" s="43"/>
      <c r="DQ40" s="79"/>
      <c r="DR40" s="47"/>
      <c r="DS40" s="47"/>
      <c r="DT40" s="47"/>
      <c r="DU40" s="47"/>
      <c r="DV40" s="47"/>
      <c r="DW40" s="47"/>
      <c r="DX40" s="47"/>
      <c r="DY40" s="47"/>
      <c r="DZ40" s="47"/>
      <c r="EA40" s="60">
        <f t="shared" si="79"/>
        <v>0</v>
      </c>
      <c r="EB40" s="43"/>
      <c r="EC40" s="79"/>
      <c r="ED40" s="47"/>
      <c r="EE40" s="47"/>
      <c r="EF40" s="47"/>
      <c r="EG40" s="47"/>
      <c r="EH40" s="47"/>
      <c r="EI40" s="47"/>
      <c r="EJ40" s="47"/>
      <c r="EK40" s="47"/>
      <c r="EL40" s="47"/>
      <c r="EM40" s="60">
        <f t="shared" si="81"/>
        <v>0</v>
      </c>
    </row>
    <row r="41" spans="1:143" hidden="1" outlineLevel="1">
      <c r="A41" s="70" t="s">
        <v>113</v>
      </c>
      <c r="B41" s="43"/>
      <c r="C41" s="79"/>
      <c r="D41" s="47"/>
      <c r="E41" s="47"/>
      <c r="F41" s="47"/>
      <c r="G41" s="47"/>
      <c r="H41" s="47"/>
      <c r="I41" s="47"/>
      <c r="J41" s="47"/>
      <c r="K41" s="60">
        <f t="shared" si="59"/>
        <v>0</v>
      </c>
      <c r="L41" s="43"/>
      <c r="M41" s="79"/>
      <c r="N41" s="47"/>
      <c r="O41" s="47"/>
      <c r="P41" s="47"/>
      <c r="Q41" s="47"/>
      <c r="R41" s="47"/>
      <c r="S41" s="47"/>
      <c r="T41" s="47"/>
      <c r="U41" s="47"/>
      <c r="V41" s="47"/>
      <c r="W41" s="60">
        <f t="shared" si="61"/>
        <v>0</v>
      </c>
      <c r="X41" s="43"/>
      <c r="Y41" s="79"/>
      <c r="Z41" s="47"/>
      <c r="AA41" s="47"/>
      <c r="AB41" s="47"/>
      <c r="AC41" s="47"/>
      <c r="AD41" s="47"/>
      <c r="AE41" s="47"/>
      <c r="AF41" s="47"/>
      <c r="AG41" s="47"/>
      <c r="AH41" s="47"/>
      <c r="AI41" s="60">
        <f t="shared" si="63"/>
        <v>0</v>
      </c>
      <c r="AJ41" s="43"/>
      <c r="AK41" s="79"/>
      <c r="AL41" s="47"/>
      <c r="AM41" s="47"/>
      <c r="AN41" s="47"/>
      <c r="AO41" s="47"/>
      <c r="AP41" s="47"/>
      <c r="AQ41" s="47"/>
      <c r="AR41" s="47"/>
      <c r="AS41" s="47"/>
      <c r="AT41" s="47"/>
      <c r="AU41" s="60">
        <f t="shared" si="65"/>
        <v>0</v>
      </c>
      <c r="AV41" s="43"/>
      <c r="AW41" s="79"/>
      <c r="AX41" s="47"/>
      <c r="AY41" s="47"/>
      <c r="AZ41" s="47"/>
      <c r="BA41" s="47"/>
      <c r="BB41" s="47"/>
      <c r="BC41" s="47"/>
      <c r="BD41" s="47"/>
      <c r="BE41" s="47"/>
      <c r="BF41" s="47"/>
      <c r="BG41" s="60">
        <f t="shared" si="67"/>
        <v>0</v>
      </c>
      <c r="BH41" s="43"/>
      <c r="BI41" s="79"/>
      <c r="BJ41" s="47"/>
      <c r="BK41" s="47"/>
      <c r="BL41" s="47"/>
      <c r="BM41" s="47"/>
      <c r="BN41" s="47"/>
      <c r="BO41" s="47"/>
      <c r="BP41" s="47"/>
      <c r="BQ41" s="47"/>
      <c r="BR41" s="47"/>
      <c r="BS41" s="60">
        <f t="shared" si="69"/>
        <v>0</v>
      </c>
      <c r="BT41" s="43"/>
      <c r="BU41" s="79"/>
      <c r="BV41" s="47"/>
      <c r="BW41" s="47"/>
      <c r="BX41" s="47"/>
      <c r="BY41" s="47"/>
      <c r="BZ41" s="47"/>
      <c r="CA41" s="47"/>
      <c r="CB41" s="47"/>
      <c r="CC41" s="47"/>
      <c r="CD41" s="47"/>
      <c r="CE41" s="60">
        <f t="shared" si="71"/>
        <v>0</v>
      </c>
      <c r="CF41" s="43"/>
      <c r="CG41" s="79"/>
      <c r="CH41" s="47"/>
      <c r="CI41" s="47"/>
      <c r="CJ41" s="47"/>
      <c r="CK41" s="47"/>
      <c r="CL41" s="47"/>
      <c r="CM41" s="47"/>
      <c r="CN41" s="47"/>
      <c r="CO41" s="47"/>
      <c r="CP41" s="47"/>
      <c r="CQ41" s="60">
        <f t="shared" si="73"/>
        <v>0</v>
      </c>
      <c r="CR41" s="43"/>
      <c r="CS41" s="79"/>
      <c r="CT41" s="47"/>
      <c r="CU41" s="47"/>
      <c r="CV41" s="47"/>
      <c r="CW41" s="47"/>
      <c r="CX41" s="47"/>
      <c r="CY41" s="47"/>
      <c r="CZ41" s="47"/>
      <c r="DA41" s="47"/>
      <c r="DB41" s="47"/>
      <c r="DC41" s="60">
        <f t="shared" si="75"/>
        <v>0</v>
      </c>
      <c r="DD41" s="43"/>
      <c r="DE41" s="79"/>
      <c r="DF41" s="47"/>
      <c r="DG41" s="47"/>
      <c r="DH41" s="47"/>
      <c r="DI41" s="47"/>
      <c r="DJ41" s="47"/>
      <c r="DK41" s="47"/>
      <c r="DL41" s="47"/>
      <c r="DM41" s="47"/>
      <c r="DN41" s="47"/>
      <c r="DO41" s="60">
        <f t="shared" si="77"/>
        <v>0</v>
      </c>
      <c r="DP41" s="43"/>
      <c r="DQ41" s="79"/>
      <c r="DR41" s="47"/>
      <c r="DS41" s="47"/>
      <c r="DT41" s="47"/>
      <c r="DU41" s="47"/>
      <c r="DV41" s="47"/>
      <c r="DW41" s="47"/>
      <c r="DX41" s="47"/>
      <c r="DY41" s="47"/>
      <c r="DZ41" s="47"/>
      <c r="EA41" s="60">
        <f t="shared" si="79"/>
        <v>0</v>
      </c>
      <c r="EB41" s="43"/>
      <c r="EC41" s="79"/>
      <c r="ED41" s="47"/>
      <c r="EE41" s="47"/>
      <c r="EF41" s="47"/>
      <c r="EG41" s="47"/>
      <c r="EH41" s="47"/>
      <c r="EI41" s="47"/>
      <c r="EJ41" s="47"/>
      <c r="EK41" s="47"/>
      <c r="EL41" s="47"/>
      <c r="EM41" s="60">
        <f t="shared" si="81"/>
        <v>0</v>
      </c>
    </row>
    <row r="42" spans="1:143" hidden="1" outlineLevel="1">
      <c r="A42" s="70" t="s">
        <v>114</v>
      </c>
      <c r="B42" s="43"/>
      <c r="C42" s="79"/>
      <c r="D42" s="47"/>
      <c r="E42" s="47"/>
      <c r="F42" s="47"/>
      <c r="G42" s="47"/>
      <c r="H42" s="47"/>
      <c r="I42" s="47"/>
      <c r="J42" s="47"/>
      <c r="K42" s="60">
        <f t="shared" si="59"/>
        <v>0</v>
      </c>
      <c r="L42" s="43"/>
      <c r="M42" s="79"/>
      <c r="N42" s="47"/>
      <c r="O42" s="47"/>
      <c r="P42" s="47"/>
      <c r="Q42" s="47"/>
      <c r="R42" s="47"/>
      <c r="S42" s="47"/>
      <c r="T42" s="47"/>
      <c r="U42" s="47"/>
      <c r="V42" s="47"/>
      <c r="W42" s="60">
        <f t="shared" si="61"/>
        <v>0</v>
      </c>
      <c r="X42" s="43"/>
      <c r="Y42" s="79"/>
      <c r="Z42" s="47"/>
      <c r="AA42" s="47"/>
      <c r="AB42" s="47"/>
      <c r="AC42" s="47"/>
      <c r="AD42" s="47"/>
      <c r="AE42" s="47"/>
      <c r="AF42" s="47"/>
      <c r="AG42" s="47"/>
      <c r="AH42" s="47"/>
      <c r="AI42" s="60">
        <f t="shared" si="63"/>
        <v>0</v>
      </c>
      <c r="AJ42" s="43"/>
      <c r="AK42" s="79"/>
      <c r="AL42" s="47"/>
      <c r="AM42" s="47"/>
      <c r="AN42" s="47"/>
      <c r="AO42" s="47"/>
      <c r="AP42" s="47"/>
      <c r="AQ42" s="47"/>
      <c r="AR42" s="47"/>
      <c r="AS42" s="47"/>
      <c r="AT42" s="47"/>
      <c r="AU42" s="60">
        <f t="shared" si="65"/>
        <v>0</v>
      </c>
      <c r="AV42" s="43"/>
      <c r="AW42" s="79"/>
      <c r="AX42" s="47"/>
      <c r="AY42" s="47"/>
      <c r="AZ42" s="47"/>
      <c r="BA42" s="47"/>
      <c r="BB42" s="47"/>
      <c r="BC42" s="47"/>
      <c r="BD42" s="47"/>
      <c r="BE42" s="47"/>
      <c r="BF42" s="47"/>
      <c r="BG42" s="60">
        <f t="shared" si="67"/>
        <v>0</v>
      </c>
      <c r="BH42" s="43"/>
      <c r="BI42" s="79"/>
      <c r="BJ42" s="47"/>
      <c r="BK42" s="47"/>
      <c r="BL42" s="47"/>
      <c r="BM42" s="47"/>
      <c r="BN42" s="47"/>
      <c r="BO42" s="47"/>
      <c r="BP42" s="47"/>
      <c r="BQ42" s="47"/>
      <c r="BR42" s="47"/>
      <c r="BS42" s="60">
        <f t="shared" si="69"/>
        <v>0</v>
      </c>
      <c r="BT42" s="43"/>
      <c r="BU42" s="79"/>
      <c r="BV42" s="47"/>
      <c r="BW42" s="47"/>
      <c r="BX42" s="47"/>
      <c r="BY42" s="47"/>
      <c r="BZ42" s="47"/>
      <c r="CA42" s="47"/>
      <c r="CB42" s="47"/>
      <c r="CC42" s="47"/>
      <c r="CD42" s="47"/>
      <c r="CE42" s="60">
        <f t="shared" si="71"/>
        <v>0</v>
      </c>
      <c r="CF42" s="43"/>
      <c r="CG42" s="79"/>
      <c r="CH42" s="47"/>
      <c r="CI42" s="47"/>
      <c r="CJ42" s="47"/>
      <c r="CK42" s="47"/>
      <c r="CL42" s="47"/>
      <c r="CM42" s="47"/>
      <c r="CN42" s="47"/>
      <c r="CO42" s="47"/>
      <c r="CP42" s="47"/>
      <c r="CQ42" s="60">
        <f t="shared" si="73"/>
        <v>0</v>
      </c>
      <c r="CR42" s="43"/>
      <c r="CS42" s="79"/>
      <c r="CT42" s="47"/>
      <c r="CU42" s="47"/>
      <c r="CV42" s="47"/>
      <c r="CW42" s="47"/>
      <c r="CX42" s="47"/>
      <c r="CY42" s="47"/>
      <c r="CZ42" s="47"/>
      <c r="DA42" s="47"/>
      <c r="DB42" s="47"/>
      <c r="DC42" s="60">
        <f t="shared" si="75"/>
        <v>0</v>
      </c>
      <c r="DD42" s="43"/>
      <c r="DE42" s="79"/>
      <c r="DF42" s="47"/>
      <c r="DG42" s="47"/>
      <c r="DH42" s="47"/>
      <c r="DI42" s="47"/>
      <c r="DJ42" s="47"/>
      <c r="DK42" s="47"/>
      <c r="DL42" s="47"/>
      <c r="DM42" s="47"/>
      <c r="DN42" s="47"/>
      <c r="DO42" s="60">
        <f t="shared" si="77"/>
        <v>0</v>
      </c>
      <c r="DP42" s="43"/>
      <c r="DQ42" s="79"/>
      <c r="DR42" s="47"/>
      <c r="DS42" s="47"/>
      <c r="DT42" s="47"/>
      <c r="DU42" s="47"/>
      <c r="DV42" s="47"/>
      <c r="DW42" s="47"/>
      <c r="DX42" s="47"/>
      <c r="DY42" s="47"/>
      <c r="DZ42" s="47"/>
      <c r="EA42" s="60">
        <f t="shared" si="79"/>
        <v>0</v>
      </c>
      <c r="EB42" s="43"/>
      <c r="EC42" s="79"/>
      <c r="ED42" s="47"/>
      <c r="EE42" s="47"/>
      <c r="EF42" s="47"/>
      <c r="EG42" s="47"/>
      <c r="EH42" s="47"/>
      <c r="EI42" s="47"/>
      <c r="EJ42" s="47"/>
      <c r="EK42" s="47"/>
      <c r="EL42" s="47"/>
      <c r="EM42" s="60">
        <f t="shared" si="81"/>
        <v>0</v>
      </c>
    </row>
    <row r="43" spans="1:143" hidden="1" outlineLevel="1">
      <c r="A43" s="70" t="s">
        <v>115</v>
      </c>
      <c r="B43" s="43"/>
      <c r="C43" s="79"/>
      <c r="D43" s="47"/>
      <c r="E43" s="47"/>
      <c r="F43" s="47"/>
      <c r="G43" s="47"/>
      <c r="H43" s="47"/>
      <c r="I43" s="47"/>
      <c r="J43" s="47"/>
      <c r="K43" s="60">
        <f t="shared" si="59"/>
        <v>0</v>
      </c>
      <c r="L43" s="43"/>
      <c r="M43" s="79"/>
      <c r="N43" s="47"/>
      <c r="O43" s="47"/>
      <c r="P43" s="47"/>
      <c r="Q43" s="47"/>
      <c r="R43" s="47"/>
      <c r="S43" s="47"/>
      <c r="T43" s="47"/>
      <c r="U43" s="47"/>
      <c r="V43" s="47"/>
      <c r="W43" s="60">
        <f t="shared" si="61"/>
        <v>0</v>
      </c>
      <c r="X43" s="43"/>
      <c r="Y43" s="79"/>
      <c r="Z43" s="47"/>
      <c r="AA43" s="47"/>
      <c r="AB43" s="47"/>
      <c r="AC43" s="47"/>
      <c r="AD43" s="47"/>
      <c r="AE43" s="47"/>
      <c r="AF43" s="47"/>
      <c r="AG43" s="47"/>
      <c r="AH43" s="47"/>
      <c r="AI43" s="60">
        <f t="shared" si="63"/>
        <v>0</v>
      </c>
      <c r="AJ43" s="43"/>
      <c r="AK43" s="79"/>
      <c r="AL43" s="47"/>
      <c r="AM43" s="47"/>
      <c r="AN43" s="47"/>
      <c r="AO43" s="47"/>
      <c r="AP43" s="47"/>
      <c r="AQ43" s="47"/>
      <c r="AR43" s="47"/>
      <c r="AS43" s="47"/>
      <c r="AT43" s="47"/>
      <c r="AU43" s="60">
        <f t="shared" si="65"/>
        <v>0</v>
      </c>
      <c r="AV43" s="43"/>
      <c r="AW43" s="79"/>
      <c r="AX43" s="47"/>
      <c r="AY43" s="47"/>
      <c r="AZ43" s="47"/>
      <c r="BA43" s="47"/>
      <c r="BB43" s="47"/>
      <c r="BC43" s="47"/>
      <c r="BD43" s="47"/>
      <c r="BE43" s="47"/>
      <c r="BF43" s="47"/>
      <c r="BG43" s="60">
        <f t="shared" si="67"/>
        <v>0</v>
      </c>
      <c r="BH43" s="43"/>
      <c r="BI43" s="79"/>
      <c r="BJ43" s="47"/>
      <c r="BK43" s="47"/>
      <c r="BL43" s="47"/>
      <c r="BM43" s="47"/>
      <c r="BN43" s="47"/>
      <c r="BO43" s="47"/>
      <c r="BP43" s="47"/>
      <c r="BQ43" s="47"/>
      <c r="BR43" s="47"/>
      <c r="BS43" s="60">
        <f t="shared" si="69"/>
        <v>0</v>
      </c>
      <c r="BT43" s="43"/>
      <c r="BU43" s="79"/>
      <c r="BV43" s="47"/>
      <c r="BW43" s="47"/>
      <c r="BX43" s="47"/>
      <c r="BY43" s="47"/>
      <c r="BZ43" s="47"/>
      <c r="CA43" s="47"/>
      <c r="CB43" s="47"/>
      <c r="CC43" s="47"/>
      <c r="CD43" s="47"/>
      <c r="CE43" s="60">
        <f t="shared" si="71"/>
        <v>0</v>
      </c>
      <c r="CF43" s="43"/>
      <c r="CG43" s="79"/>
      <c r="CH43" s="47"/>
      <c r="CI43" s="47"/>
      <c r="CJ43" s="47"/>
      <c r="CK43" s="47"/>
      <c r="CL43" s="47"/>
      <c r="CM43" s="47"/>
      <c r="CN43" s="47"/>
      <c r="CO43" s="47"/>
      <c r="CP43" s="47"/>
      <c r="CQ43" s="60">
        <f t="shared" si="73"/>
        <v>0</v>
      </c>
      <c r="CR43" s="43"/>
      <c r="CS43" s="79"/>
      <c r="CT43" s="47"/>
      <c r="CU43" s="47"/>
      <c r="CV43" s="47"/>
      <c r="CW43" s="47"/>
      <c r="CX43" s="47"/>
      <c r="CY43" s="47"/>
      <c r="CZ43" s="47"/>
      <c r="DA43" s="47"/>
      <c r="DB43" s="47"/>
      <c r="DC43" s="60">
        <f t="shared" si="75"/>
        <v>0</v>
      </c>
      <c r="DD43" s="43"/>
      <c r="DE43" s="79"/>
      <c r="DF43" s="47"/>
      <c r="DG43" s="47"/>
      <c r="DH43" s="47"/>
      <c r="DI43" s="47"/>
      <c r="DJ43" s="47"/>
      <c r="DK43" s="47"/>
      <c r="DL43" s="47"/>
      <c r="DM43" s="47"/>
      <c r="DN43" s="47"/>
      <c r="DO43" s="60">
        <f t="shared" si="77"/>
        <v>0</v>
      </c>
      <c r="DP43" s="43"/>
      <c r="DQ43" s="79"/>
      <c r="DR43" s="47"/>
      <c r="DS43" s="47"/>
      <c r="DT43" s="47"/>
      <c r="DU43" s="47"/>
      <c r="DV43" s="47"/>
      <c r="DW43" s="47"/>
      <c r="DX43" s="47"/>
      <c r="DY43" s="47"/>
      <c r="DZ43" s="47"/>
      <c r="EA43" s="60">
        <f t="shared" si="79"/>
        <v>0</v>
      </c>
      <c r="EB43" s="43"/>
      <c r="EC43" s="79"/>
      <c r="ED43" s="47"/>
      <c r="EE43" s="47"/>
      <c r="EF43" s="47"/>
      <c r="EG43" s="47"/>
      <c r="EH43" s="47"/>
      <c r="EI43" s="47"/>
      <c r="EJ43" s="47"/>
      <c r="EK43" s="47"/>
      <c r="EL43" s="47"/>
      <c r="EM43" s="60">
        <f t="shared" si="81"/>
        <v>0</v>
      </c>
    </row>
    <row r="44" spans="1:143" hidden="1" outlineLevel="1">
      <c r="A44" s="70" t="s">
        <v>116</v>
      </c>
      <c r="B44" s="43"/>
      <c r="C44" s="79"/>
      <c r="D44" s="47"/>
      <c r="E44" s="47"/>
      <c r="F44" s="47"/>
      <c r="G44" s="47"/>
      <c r="H44" s="47"/>
      <c r="I44" s="47"/>
      <c r="J44" s="47"/>
      <c r="K44" s="60">
        <f t="shared" si="59"/>
        <v>0</v>
      </c>
      <c r="L44" s="43"/>
      <c r="M44" s="79"/>
      <c r="N44" s="47"/>
      <c r="O44" s="47"/>
      <c r="P44" s="47"/>
      <c r="Q44" s="47"/>
      <c r="R44" s="47"/>
      <c r="S44" s="47"/>
      <c r="T44" s="47"/>
      <c r="U44" s="47"/>
      <c r="V44" s="47"/>
      <c r="W44" s="60">
        <f t="shared" si="61"/>
        <v>0</v>
      </c>
      <c r="X44" s="43"/>
      <c r="Y44" s="79"/>
      <c r="Z44" s="47"/>
      <c r="AA44" s="47"/>
      <c r="AB44" s="47"/>
      <c r="AC44" s="47"/>
      <c r="AD44" s="47"/>
      <c r="AE44" s="47"/>
      <c r="AF44" s="47"/>
      <c r="AG44" s="47"/>
      <c r="AH44" s="47"/>
      <c r="AI44" s="60">
        <f t="shared" si="63"/>
        <v>0</v>
      </c>
      <c r="AJ44" s="43"/>
      <c r="AK44" s="79"/>
      <c r="AL44" s="47"/>
      <c r="AM44" s="47"/>
      <c r="AN44" s="47"/>
      <c r="AO44" s="47"/>
      <c r="AP44" s="47"/>
      <c r="AQ44" s="47"/>
      <c r="AR44" s="47"/>
      <c r="AS44" s="47"/>
      <c r="AT44" s="47"/>
      <c r="AU44" s="60">
        <f t="shared" si="65"/>
        <v>0</v>
      </c>
      <c r="AV44" s="43"/>
      <c r="AW44" s="79"/>
      <c r="AX44" s="47"/>
      <c r="AY44" s="47"/>
      <c r="AZ44" s="47"/>
      <c r="BA44" s="47"/>
      <c r="BB44" s="47"/>
      <c r="BC44" s="47"/>
      <c r="BD44" s="47"/>
      <c r="BE44" s="47"/>
      <c r="BF44" s="47"/>
      <c r="BG44" s="60">
        <f t="shared" si="67"/>
        <v>0</v>
      </c>
      <c r="BH44" s="43"/>
      <c r="BI44" s="79"/>
      <c r="BJ44" s="47"/>
      <c r="BK44" s="47"/>
      <c r="BL44" s="47"/>
      <c r="BM44" s="47"/>
      <c r="BN44" s="47"/>
      <c r="BO44" s="47"/>
      <c r="BP44" s="47"/>
      <c r="BQ44" s="47"/>
      <c r="BR44" s="47"/>
      <c r="BS44" s="60">
        <f t="shared" si="69"/>
        <v>0</v>
      </c>
      <c r="BT44" s="43"/>
      <c r="BU44" s="79"/>
      <c r="BV44" s="47"/>
      <c r="BW44" s="47"/>
      <c r="BX44" s="47"/>
      <c r="BY44" s="47"/>
      <c r="BZ44" s="47"/>
      <c r="CA44" s="47"/>
      <c r="CB44" s="47"/>
      <c r="CC44" s="47"/>
      <c r="CD44" s="47"/>
      <c r="CE44" s="60">
        <f t="shared" si="71"/>
        <v>0</v>
      </c>
      <c r="CF44" s="43"/>
      <c r="CG44" s="79"/>
      <c r="CH44" s="47"/>
      <c r="CI44" s="47"/>
      <c r="CJ44" s="47"/>
      <c r="CK44" s="47"/>
      <c r="CL44" s="47"/>
      <c r="CM44" s="47"/>
      <c r="CN44" s="47"/>
      <c r="CO44" s="47"/>
      <c r="CP44" s="47"/>
      <c r="CQ44" s="60">
        <f t="shared" si="73"/>
        <v>0</v>
      </c>
      <c r="CR44" s="43"/>
      <c r="CS44" s="79"/>
      <c r="CT44" s="47"/>
      <c r="CU44" s="47"/>
      <c r="CV44" s="47"/>
      <c r="CW44" s="47"/>
      <c r="CX44" s="47"/>
      <c r="CY44" s="47"/>
      <c r="CZ44" s="47"/>
      <c r="DA44" s="47"/>
      <c r="DB44" s="47"/>
      <c r="DC44" s="60">
        <f t="shared" si="75"/>
        <v>0</v>
      </c>
      <c r="DD44" s="43"/>
      <c r="DE44" s="79"/>
      <c r="DF44" s="47"/>
      <c r="DG44" s="47"/>
      <c r="DH44" s="47"/>
      <c r="DI44" s="47"/>
      <c r="DJ44" s="47"/>
      <c r="DK44" s="47"/>
      <c r="DL44" s="47"/>
      <c r="DM44" s="47"/>
      <c r="DN44" s="47"/>
      <c r="DO44" s="60">
        <f t="shared" si="77"/>
        <v>0</v>
      </c>
      <c r="DP44" s="43"/>
      <c r="DQ44" s="79"/>
      <c r="DR44" s="47"/>
      <c r="DS44" s="47"/>
      <c r="DT44" s="47"/>
      <c r="DU44" s="47"/>
      <c r="DV44" s="47"/>
      <c r="DW44" s="47"/>
      <c r="DX44" s="47"/>
      <c r="DY44" s="47"/>
      <c r="DZ44" s="47"/>
      <c r="EA44" s="60">
        <f t="shared" si="79"/>
        <v>0</v>
      </c>
      <c r="EB44" s="43"/>
      <c r="EC44" s="79"/>
      <c r="ED44" s="47"/>
      <c r="EE44" s="47"/>
      <c r="EF44" s="47"/>
      <c r="EG44" s="47"/>
      <c r="EH44" s="47"/>
      <c r="EI44" s="47"/>
      <c r="EJ44" s="47"/>
      <c r="EK44" s="47"/>
      <c r="EL44" s="47"/>
      <c r="EM44" s="60">
        <f t="shared" si="81"/>
        <v>0</v>
      </c>
    </row>
    <row r="45" spans="1:143" hidden="1" outlineLevel="1">
      <c r="A45" s="70" t="s">
        <v>117</v>
      </c>
      <c r="B45" s="43"/>
      <c r="C45" s="79"/>
      <c r="D45" s="47"/>
      <c r="E45" s="47"/>
      <c r="F45" s="47"/>
      <c r="G45" s="47"/>
      <c r="H45" s="47"/>
      <c r="I45" s="47"/>
      <c r="J45" s="47"/>
      <c r="K45" s="60">
        <f t="shared" si="59"/>
        <v>0</v>
      </c>
      <c r="L45" s="43"/>
      <c r="M45" s="79"/>
      <c r="N45" s="47"/>
      <c r="O45" s="47"/>
      <c r="P45" s="47"/>
      <c r="Q45" s="47"/>
      <c r="R45" s="47"/>
      <c r="S45" s="47"/>
      <c r="T45" s="47"/>
      <c r="U45" s="47"/>
      <c r="V45" s="47"/>
      <c r="W45" s="60">
        <f t="shared" si="61"/>
        <v>0</v>
      </c>
      <c r="X45" s="43"/>
      <c r="Y45" s="79"/>
      <c r="Z45" s="47"/>
      <c r="AA45" s="47"/>
      <c r="AB45" s="47"/>
      <c r="AC45" s="47"/>
      <c r="AD45" s="47"/>
      <c r="AE45" s="47"/>
      <c r="AF45" s="47"/>
      <c r="AG45" s="47"/>
      <c r="AH45" s="47"/>
      <c r="AI45" s="60">
        <f t="shared" si="63"/>
        <v>0</v>
      </c>
      <c r="AJ45" s="43"/>
      <c r="AK45" s="79"/>
      <c r="AL45" s="47"/>
      <c r="AM45" s="47"/>
      <c r="AN45" s="47"/>
      <c r="AO45" s="47"/>
      <c r="AP45" s="47"/>
      <c r="AQ45" s="47"/>
      <c r="AR45" s="47"/>
      <c r="AS45" s="47"/>
      <c r="AT45" s="47"/>
      <c r="AU45" s="60">
        <f t="shared" si="65"/>
        <v>0</v>
      </c>
      <c r="AV45" s="43"/>
      <c r="AW45" s="79"/>
      <c r="AX45" s="47"/>
      <c r="AY45" s="47"/>
      <c r="AZ45" s="47"/>
      <c r="BA45" s="47"/>
      <c r="BB45" s="47"/>
      <c r="BC45" s="47"/>
      <c r="BD45" s="47"/>
      <c r="BE45" s="47"/>
      <c r="BF45" s="47"/>
      <c r="BG45" s="60">
        <f t="shared" si="67"/>
        <v>0</v>
      </c>
      <c r="BH45" s="43"/>
      <c r="BI45" s="79"/>
      <c r="BJ45" s="47"/>
      <c r="BK45" s="47"/>
      <c r="BL45" s="47"/>
      <c r="BM45" s="47"/>
      <c r="BN45" s="47"/>
      <c r="BO45" s="47"/>
      <c r="BP45" s="47"/>
      <c r="BQ45" s="47"/>
      <c r="BR45" s="47"/>
      <c r="BS45" s="60">
        <f t="shared" si="69"/>
        <v>0</v>
      </c>
      <c r="BT45" s="43"/>
      <c r="BU45" s="79"/>
      <c r="BV45" s="47"/>
      <c r="BW45" s="47"/>
      <c r="BX45" s="47"/>
      <c r="BY45" s="47"/>
      <c r="BZ45" s="47"/>
      <c r="CA45" s="47"/>
      <c r="CB45" s="47"/>
      <c r="CC45" s="47"/>
      <c r="CD45" s="47"/>
      <c r="CE45" s="60">
        <f t="shared" si="71"/>
        <v>0</v>
      </c>
      <c r="CF45" s="43"/>
      <c r="CG45" s="79"/>
      <c r="CH45" s="47"/>
      <c r="CI45" s="47"/>
      <c r="CJ45" s="47"/>
      <c r="CK45" s="47"/>
      <c r="CL45" s="47"/>
      <c r="CM45" s="47"/>
      <c r="CN45" s="47"/>
      <c r="CO45" s="47"/>
      <c r="CP45" s="47"/>
      <c r="CQ45" s="60">
        <f t="shared" si="73"/>
        <v>0</v>
      </c>
      <c r="CR45" s="43"/>
      <c r="CS45" s="79"/>
      <c r="CT45" s="47"/>
      <c r="CU45" s="47"/>
      <c r="CV45" s="47"/>
      <c r="CW45" s="47"/>
      <c r="CX45" s="47"/>
      <c r="CY45" s="47"/>
      <c r="CZ45" s="47"/>
      <c r="DA45" s="47"/>
      <c r="DB45" s="47"/>
      <c r="DC45" s="60">
        <f t="shared" si="75"/>
        <v>0</v>
      </c>
      <c r="DD45" s="43"/>
      <c r="DE45" s="79"/>
      <c r="DF45" s="47"/>
      <c r="DG45" s="47"/>
      <c r="DH45" s="47"/>
      <c r="DI45" s="47"/>
      <c r="DJ45" s="47"/>
      <c r="DK45" s="47"/>
      <c r="DL45" s="47"/>
      <c r="DM45" s="47"/>
      <c r="DN45" s="47"/>
      <c r="DO45" s="60">
        <f t="shared" si="77"/>
        <v>0</v>
      </c>
      <c r="DP45" s="43"/>
      <c r="DQ45" s="79"/>
      <c r="DR45" s="47"/>
      <c r="DS45" s="47"/>
      <c r="DT45" s="47"/>
      <c r="DU45" s="47"/>
      <c r="DV45" s="47"/>
      <c r="DW45" s="47"/>
      <c r="DX45" s="47"/>
      <c r="DY45" s="47"/>
      <c r="DZ45" s="47"/>
      <c r="EA45" s="60">
        <f t="shared" si="79"/>
        <v>0</v>
      </c>
      <c r="EB45" s="43"/>
      <c r="EC45" s="79"/>
      <c r="ED45" s="47"/>
      <c r="EE45" s="47"/>
      <c r="EF45" s="47"/>
      <c r="EG45" s="47"/>
      <c r="EH45" s="47"/>
      <c r="EI45" s="47"/>
      <c r="EJ45" s="47"/>
      <c r="EK45" s="47"/>
      <c r="EL45" s="47"/>
      <c r="EM45" s="60">
        <f t="shared" si="81"/>
        <v>0</v>
      </c>
    </row>
    <row r="46" spans="1:143" hidden="1" outlineLevel="1">
      <c r="A46" s="70"/>
      <c r="B46" s="43"/>
      <c r="C46" s="79"/>
      <c r="D46" s="47"/>
      <c r="E46" s="47"/>
      <c r="F46" s="47"/>
      <c r="G46" s="47"/>
      <c r="H46" s="47"/>
      <c r="I46" s="47"/>
      <c r="J46" s="47"/>
      <c r="K46" s="60"/>
      <c r="L46" s="43"/>
      <c r="M46" s="79"/>
      <c r="N46" s="47"/>
      <c r="O46" s="47"/>
      <c r="P46" s="47"/>
      <c r="Q46" s="47"/>
      <c r="R46" s="47"/>
      <c r="S46" s="47"/>
      <c r="T46" s="47"/>
      <c r="U46" s="47"/>
      <c r="V46" s="47"/>
      <c r="W46" s="60"/>
      <c r="X46" s="43"/>
      <c r="Y46" s="79"/>
      <c r="Z46" s="47"/>
      <c r="AA46" s="47"/>
      <c r="AB46" s="47"/>
      <c r="AC46" s="47"/>
      <c r="AD46" s="47"/>
      <c r="AE46" s="47"/>
      <c r="AF46" s="47"/>
      <c r="AG46" s="47"/>
      <c r="AH46" s="47"/>
      <c r="AI46" s="60"/>
      <c r="AJ46" s="43"/>
      <c r="AK46" s="79"/>
      <c r="AL46" s="47"/>
      <c r="AM46" s="47"/>
      <c r="AN46" s="47"/>
      <c r="AO46" s="47"/>
      <c r="AP46" s="47"/>
      <c r="AQ46" s="47"/>
      <c r="AR46" s="47"/>
      <c r="AS46" s="47"/>
      <c r="AT46" s="47"/>
      <c r="AU46" s="60"/>
      <c r="AV46" s="43"/>
      <c r="AW46" s="79"/>
      <c r="AX46" s="47"/>
      <c r="AY46" s="47"/>
      <c r="AZ46" s="47"/>
      <c r="BA46" s="47"/>
      <c r="BB46" s="47"/>
      <c r="BC46" s="47"/>
      <c r="BD46" s="47"/>
      <c r="BE46" s="47"/>
      <c r="BF46" s="47"/>
      <c r="BG46" s="60"/>
      <c r="BH46" s="43"/>
      <c r="BI46" s="79"/>
      <c r="BJ46" s="47"/>
      <c r="BK46" s="47"/>
      <c r="BL46" s="47"/>
      <c r="BM46" s="47"/>
      <c r="BN46" s="47"/>
      <c r="BO46" s="47"/>
      <c r="BP46" s="47"/>
      <c r="BQ46" s="47"/>
      <c r="BR46" s="47"/>
      <c r="BS46" s="60"/>
      <c r="BT46" s="43"/>
      <c r="BU46" s="79"/>
      <c r="BV46" s="47"/>
      <c r="BW46" s="47"/>
      <c r="BX46" s="47"/>
      <c r="BY46" s="47"/>
      <c r="BZ46" s="47"/>
      <c r="CA46" s="47"/>
      <c r="CB46" s="47"/>
      <c r="CC46" s="47"/>
      <c r="CD46" s="47"/>
      <c r="CE46" s="60"/>
      <c r="CF46" s="43"/>
      <c r="CG46" s="79"/>
      <c r="CH46" s="47"/>
      <c r="CI46" s="47"/>
      <c r="CJ46" s="47"/>
      <c r="CK46" s="47"/>
      <c r="CL46" s="47"/>
      <c r="CM46" s="47"/>
      <c r="CN46" s="47"/>
      <c r="CO46" s="47"/>
      <c r="CP46" s="47"/>
      <c r="CQ46" s="60"/>
      <c r="CR46" s="43"/>
      <c r="CS46" s="79"/>
      <c r="CT46" s="47"/>
      <c r="CU46" s="47"/>
      <c r="CV46" s="47"/>
      <c r="CW46" s="47"/>
      <c r="CX46" s="47"/>
      <c r="CY46" s="47"/>
      <c r="CZ46" s="47"/>
      <c r="DA46" s="47"/>
      <c r="DB46" s="47"/>
      <c r="DC46" s="60"/>
      <c r="DD46" s="43"/>
      <c r="DE46" s="79"/>
      <c r="DF46" s="47"/>
      <c r="DG46" s="47"/>
      <c r="DH46" s="47"/>
      <c r="DI46" s="47"/>
      <c r="DJ46" s="47"/>
      <c r="DK46" s="47"/>
      <c r="DL46" s="47"/>
      <c r="DM46" s="47"/>
      <c r="DN46" s="47"/>
      <c r="DO46" s="60"/>
      <c r="DP46" s="43"/>
      <c r="DQ46" s="79"/>
      <c r="DR46" s="47"/>
      <c r="DS46" s="47"/>
      <c r="DT46" s="47"/>
      <c r="DU46" s="47"/>
      <c r="DV46" s="47"/>
      <c r="DW46" s="47"/>
      <c r="DX46" s="47"/>
      <c r="DY46" s="47"/>
      <c r="DZ46" s="47"/>
      <c r="EA46" s="60"/>
      <c r="EB46" s="43"/>
      <c r="EC46" s="79"/>
      <c r="ED46" s="47"/>
      <c r="EE46" s="47"/>
      <c r="EF46" s="47"/>
      <c r="EG46" s="47"/>
      <c r="EH46" s="47"/>
      <c r="EI46" s="47"/>
      <c r="EJ46" s="47"/>
      <c r="EK46" s="47"/>
      <c r="EL46" s="47"/>
      <c r="EM46" s="60"/>
    </row>
    <row r="47" spans="1:143" collapsed="1">
      <c r="A47" s="72" t="s">
        <v>118</v>
      </c>
      <c r="B47" s="44"/>
      <c r="C47" s="81">
        <f>+SUM(C48:C59)</f>
        <v>0</v>
      </c>
      <c r="D47" s="53">
        <f t="shared" ref="D47" si="82">+SUM(D48:D59)</f>
        <v>0</v>
      </c>
      <c r="E47" s="53">
        <f t="shared" ref="E47" si="83">+SUM(E48:E59)</f>
        <v>0</v>
      </c>
      <c r="F47" s="53">
        <f t="shared" ref="F47" si="84">+SUM(F48:F59)</f>
        <v>0</v>
      </c>
      <c r="G47" s="53">
        <f t="shared" ref="G47" si="85">+SUM(G48:G59)</f>
        <v>0</v>
      </c>
      <c r="H47" s="53">
        <f t="shared" ref="H47" si="86">+SUM(H48:H59)</f>
        <v>0</v>
      </c>
      <c r="I47" s="53">
        <f t="shared" ref="I47" si="87">+SUM(I48:I59)</f>
        <v>0</v>
      </c>
      <c r="J47" s="53">
        <f t="shared" ref="J47" si="88">+SUM(J48:J59)</f>
        <v>0</v>
      </c>
      <c r="K47" s="53">
        <f t="shared" ref="K47:K58" si="89">+SUM(C47:J47)</f>
        <v>0</v>
      </c>
      <c r="L47" s="44"/>
      <c r="M47" s="81">
        <f>+SUM(M48:M59)</f>
        <v>0</v>
      </c>
      <c r="N47" s="53">
        <f t="shared" ref="N47" si="90">+SUM(N48:N59)</f>
        <v>0</v>
      </c>
      <c r="O47" s="53">
        <f t="shared" ref="O47" si="91">+SUM(O48:O59)</f>
        <v>0</v>
      </c>
      <c r="P47" s="53">
        <f t="shared" ref="P47" si="92">+SUM(P48:P59)</f>
        <v>0</v>
      </c>
      <c r="Q47" s="53">
        <f t="shared" ref="Q47" si="93">+SUM(Q48:Q59)</f>
        <v>0</v>
      </c>
      <c r="R47" s="53">
        <f t="shared" ref="R47" si="94">+SUM(R48:R59)</f>
        <v>0</v>
      </c>
      <c r="S47" s="53">
        <f t="shared" ref="S47" si="95">+SUM(S48:S59)</f>
        <v>0</v>
      </c>
      <c r="T47" s="53">
        <f t="shared" ref="T47" si="96">+SUM(T48:T59)</f>
        <v>0</v>
      </c>
      <c r="U47" s="53">
        <f t="shared" ref="U47" si="97">+SUM(U48:U59)</f>
        <v>0</v>
      </c>
      <c r="V47" s="53">
        <f t="shared" ref="V47" si="98">+SUM(V48:V59)</f>
        <v>0</v>
      </c>
      <c r="W47" s="53">
        <f t="shared" ref="W47:W58" si="99">+SUM(M47:V47)</f>
        <v>0</v>
      </c>
      <c r="X47" s="44"/>
      <c r="Y47" s="81">
        <f>+SUM(Y48:Y59)</f>
        <v>0</v>
      </c>
      <c r="Z47" s="53">
        <f t="shared" ref="Z47" si="100">+SUM(Z48:Z59)</f>
        <v>0</v>
      </c>
      <c r="AA47" s="53">
        <f t="shared" ref="AA47" si="101">+SUM(AA48:AA59)</f>
        <v>0</v>
      </c>
      <c r="AB47" s="53">
        <f t="shared" ref="AB47" si="102">+SUM(AB48:AB59)</f>
        <v>0</v>
      </c>
      <c r="AC47" s="53">
        <f t="shared" ref="AC47" si="103">+SUM(AC48:AC59)</f>
        <v>0</v>
      </c>
      <c r="AD47" s="53">
        <f t="shared" ref="AD47" si="104">+SUM(AD48:AD59)</f>
        <v>0</v>
      </c>
      <c r="AE47" s="53">
        <f t="shared" ref="AE47" si="105">+SUM(AE48:AE59)</f>
        <v>0</v>
      </c>
      <c r="AF47" s="53">
        <f t="shared" ref="AF47" si="106">+SUM(AF48:AF59)</f>
        <v>0</v>
      </c>
      <c r="AG47" s="53">
        <f t="shared" ref="AG47" si="107">+SUM(AG48:AG59)</f>
        <v>0</v>
      </c>
      <c r="AH47" s="53">
        <f t="shared" ref="AH47" si="108">+SUM(AH48:AH59)</f>
        <v>0</v>
      </c>
      <c r="AI47" s="53">
        <f t="shared" ref="AI47:AI58" si="109">+SUM(Y47:AH47)</f>
        <v>0</v>
      </c>
      <c r="AJ47" s="44"/>
      <c r="AK47" s="81">
        <f>+SUM(AK48:AK59)</f>
        <v>0</v>
      </c>
      <c r="AL47" s="53">
        <f t="shared" ref="AL47:AT47" si="110">+SUM(AL48:AL59)</f>
        <v>0</v>
      </c>
      <c r="AM47" s="53">
        <f t="shared" si="110"/>
        <v>0</v>
      </c>
      <c r="AN47" s="53">
        <f t="shared" si="110"/>
        <v>0</v>
      </c>
      <c r="AO47" s="53">
        <f t="shared" si="110"/>
        <v>0</v>
      </c>
      <c r="AP47" s="53">
        <f t="shared" si="110"/>
        <v>0</v>
      </c>
      <c r="AQ47" s="53">
        <f t="shared" si="110"/>
        <v>0</v>
      </c>
      <c r="AR47" s="53">
        <f t="shared" si="110"/>
        <v>0</v>
      </c>
      <c r="AS47" s="53">
        <f t="shared" si="110"/>
        <v>0</v>
      </c>
      <c r="AT47" s="53">
        <f t="shared" si="110"/>
        <v>0</v>
      </c>
      <c r="AU47" s="53">
        <f t="shared" ref="AU47:AU58" si="111">+SUM(AK47:AT47)</f>
        <v>0</v>
      </c>
      <c r="AV47" s="44"/>
      <c r="AW47" s="81">
        <f>+SUM(AW48:AW59)</f>
        <v>0</v>
      </c>
      <c r="AX47" s="53">
        <f t="shared" ref="AX47:BF47" si="112">+SUM(AX48:AX59)</f>
        <v>0</v>
      </c>
      <c r="AY47" s="53">
        <f t="shared" si="112"/>
        <v>0</v>
      </c>
      <c r="AZ47" s="53">
        <f t="shared" si="112"/>
        <v>0</v>
      </c>
      <c r="BA47" s="53">
        <f t="shared" si="112"/>
        <v>0</v>
      </c>
      <c r="BB47" s="53">
        <f t="shared" si="112"/>
        <v>0</v>
      </c>
      <c r="BC47" s="53">
        <f t="shared" si="112"/>
        <v>0</v>
      </c>
      <c r="BD47" s="53">
        <f t="shared" si="112"/>
        <v>0</v>
      </c>
      <c r="BE47" s="53">
        <f t="shared" si="112"/>
        <v>0</v>
      </c>
      <c r="BF47" s="53">
        <f t="shared" si="112"/>
        <v>0</v>
      </c>
      <c r="BG47" s="53">
        <f t="shared" ref="BG47:BG58" si="113">+SUM(AW47:BF47)</f>
        <v>0</v>
      </c>
      <c r="BH47" s="44"/>
      <c r="BI47" s="81">
        <f>+SUM(BI48:BI59)</f>
        <v>0</v>
      </c>
      <c r="BJ47" s="53">
        <f t="shared" ref="BJ47:BR47" si="114">+SUM(BJ48:BJ59)</f>
        <v>0</v>
      </c>
      <c r="BK47" s="53">
        <f t="shared" si="114"/>
        <v>0</v>
      </c>
      <c r="BL47" s="53">
        <f t="shared" si="114"/>
        <v>0</v>
      </c>
      <c r="BM47" s="53">
        <f t="shared" si="114"/>
        <v>0</v>
      </c>
      <c r="BN47" s="53">
        <f t="shared" si="114"/>
        <v>0</v>
      </c>
      <c r="BO47" s="53">
        <f t="shared" si="114"/>
        <v>0</v>
      </c>
      <c r="BP47" s="53">
        <f t="shared" si="114"/>
        <v>0</v>
      </c>
      <c r="BQ47" s="53">
        <f t="shared" si="114"/>
        <v>0</v>
      </c>
      <c r="BR47" s="53">
        <f t="shared" si="114"/>
        <v>0</v>
      </c>
      <c r="BS47" s="53">
        <f t="shared" ref="BS47:BS58" si="115">+SUM(BI47:BR47)</f>
        <v>0</v>
      </c>
      <c r="BT47" s="44"/>
      <c r="BU47" s="81">
        <f>+SUM(BU48:BU59)</f>
        <v>0</v>
      </c>
      <c r="BV47" s="53">
        <f t="shared" ref="BV47:CD47" si="116">+SUM(BV48:BV59)</f>
        <v>0</v>
      </c>
      <c r="BW47" s="53">
        <f t="shared" si="116"/>
        <v>0</v>
      </c>
      <c r="BX47" s="53">
        <f t="shared" si="116"/>
        <v>0</v>
      </c>
      <c r="BY47" s="53">
        <f t="shared" si="116"/>
        <v>0</v>
      </c>
      <c r="BZ47" s="53">
        <f t="shared" si="116"/>
        <v>0</v>
      </c>
      <c r="CA47" s="53">
        <f t="shared" si="116"/>
        <v>0</v>
      </c>
      <c r="CB47" s="53">
        <f t="shared" si="116"/>
        <v>0</v>
      </c>
      <c r="CC47" s="53">
        <f t="shared" si="116"/>
        <v>0</v>
      </c>
      <c r="CD47" s="53">
        <f t="shared" si="116"/>
        <v>0</v>
      </c>
      <c r="CE47" s="53">
        <f t="shared" ref="CE47:CE58" si="117">+SUM(BU47:CD47)</f>
        <v>0</v>
      </c>
      <c r="CF47" s="44"/>
      <c r="CG47" s="81">
        <f>+SUM(CG48:CG59)</f>
        <v>0</v>
      </c>
      <c r="CH47" s="53">
        <f t="shared" ref="CH47:CP47" si="118">+SUM(CH48:CH59)</f>
        <v>0</v>
      </c>
      <c r="CI47" s="53">
        <f t="shared" si="118"/>
        <v>0</v>
      </c>
      <c r="CJ47" s="53">
        <f t="shared" si="118"/>
        <v>0</v>
      </c>
      <c r="CK47" s="53">
        <f t="shared" si="118"/>
        <v>0</v>
      </c>
      <c r="CL47" s="53">
        <f t="shared" si="118"/>
        <v>0</v>
      </c>
      <c r="CM47" s="53">
        <f t="shared" si="118"/>
        <v>0</v>
      </c>
      <c r="CN47" s="53">
        <f t="shared" si="118"/>
        <v>0</v>
      </c>
      <c r="CO47" s="53">
        <f t="shared" si="118"/>
        <v>0</v>
      </c>
      <c r="CP47" s="53">
        <f t="shared" si="118"/>
        <v>0</v>
      </c>
      <c r="CQ47" s="53">
        <f t="shared" ref="CQ47:CQ58" si="119">+SUM(CG47:CP47)</f>
        <v>0</v>
      </c>
      <c r="CR47" s="44"/>
      <c r="CS47" s="81">
        <f>+SUM(CS48:CS59)</f>
        <v>0</v>
      </c>
      <c r="CT47" s="53">
        <f t="shared" ref="CT47:DB47" si="120">+SUM(CT48:CT59)</f>
        <v>0</v>
      </c>
      <c r="CU47" s="53">
        <f t="shared" si="120"/>
        <v>0</v>
      </c>
      <c r="CV47" s="53">
        <f t="shared" si="120"/>
        <v>0</v>
      </c>
      <c r="CW47" s="53">
        <f t="shared" si="120"/>
        <v>0</v>
      </c>
      <c r="CX47" s="53">
        <f t="shared" si="120"/>
        <v>0</v>
      </c>
      <c r="CY47" s="53">
        <f t="shared" si="120"/>
        <v>0</v>
      </c>
      <c r="CZ47" s="53">
        <f t="shared" si="120"/>
        <v>0</v>
      </c>
      <c r="DA47" s="53">
        <f t="shared" si="120"/>
        <v>0</v>
      </c>
      <c r="DB47" s="53">
        <f t="shared" si="120"/>
        <v>0</v>
      </c>
      <c r="DC47" s="53">
        <f t="shared" ref="DC47:DC58" si="121">+SUM(CS47:DB47)</f>
        <v>0</v>
      </c>
      <c r="DD47" s="44"/>
      <c r="DE47" s="81">
        <f>+SUM(DE48:DE59)</f>
        <v>0</v>
      </c>
      <c r="DF47" s="53">
        <f t="shared" ref="DF47:DN47" si="122">+SUM(DF48:DF59)</f>
        <v>0</v>
      </c>
      <c r="DG47" s="53">
        <f t="shared" si="122"/>
        <v>0</v>
      </c>
      <c r="DH47" s="53">
        <f t="shared" si="122"/>
        <v>0</v>
      </c>
      <c r="DI47" s="53">
        <f t="shared" si="122"/>
        <v>0</v>
      </c>
      <c r="DJ47" s="53">
        <f t="shared" si="122"/>
        <v>0</v>
      </c>
      <c r="DK47" s="53">
        <f t="shared" si="122"/>
        <v>0</v>
      </c>
      <c r="DL47" s="53">
        <f t="shared" si="122"/>
        <v>0</v>
      </c>
      <c r="DM47" s="53">
        <f t="shared" si="122"/>
        <v>0</v>
      </c>
      <c r="DN47" s="53">
        <f t="shared" si="122"/>
        <v>0</v>
      </c>
      <c r="DO47" s="53">
        <f t="shared" ref="DO47:DO58" si="123">+SUM(DE47:DN47)</f>
        <v>0</v>
      </c>
      <c r="DP47" s="44"/>
      <c r="DQ47" s="81">
        <f>+SUM(DQ48:DQ59)</f>
        <v>0</v>
      </c>
      <c r="DR47" s="53">
        <f t="shared" ref="DR47:DZ47" si="124">+SUM(DR48:DR59)</f>
        <v>0</v>
      </c>
      <c r="DS47" s="53">
        <f t="shared" si="124"/>
        <v>0</v>
      </c>
      <c r="DT47" s="53">
        <f t="shared" si="124"/>
        <v>0</v>
      </c>
      <c r="DU47" s="53">
        <f t="shared" si="124"/>
        <v>0</v>
      </c>
      <c r="DV47" s="53">
        <f t="shared" si="124"/>
        <v>0</v>
      </c>
      <c r="DW47" s="53">
        <f t="shared" si="124"/>
        <v>0</v>
      </c>
      <c r="DX47" s="53">
        <f t="shared" si="124"/>
        <v>0</v>
      </c>
      <c r="DY47" s="53">
        <f t="shared" si="124"/>
        <v>0</v>
      </c>
      <c r="DZ47" s="53">
        <f t="shared" si="124"/>
        <v>0</v>
      </c>
      <c r="EA47" s="53">
        <f t="shared" ref="EA47:EA58" si="125">+SUM(DQ47:DZ47)</f>
        <v>0</v>
      </c>
      <c r="EB47" s="44"/>
      <c r="EC47" s="81">
        <f>+SUM(EC48:EC59)</f>
        <v>0</v>
      </c>
      <c r="ED47" s="53">
        <f t="shared" ref="ED47:EL47" si="126">+SUM(ED48:ED59)</f>
        <v>0</v>
      </c>
      <c r="EE47" s="53">
        <f t="shared" si="126"/>
        <v>0</v>
      </c>
      <c r="EF47" s="53">
        <f t="shared" si="126"/>
        <v>0</v>
      </c>
      <c r="EG47" s="53">
        <f t="shared" si="126"/>
        <v>0</v>
      </c>
      <c r="EH47" s="53">
        <f t="shared" si="126"/>
        <v>0</v>
      </c>
      <c r="EI47" s="53">
        <f t="shared" si="126"/>
        <v>0</v>
      </c>
      <c r="EJ47" s="53">
        <f t="shared" si="126"/>
        <v>0</v>
      </c>
      <c r="EK47" s="53">
        <f t="shared" si="126"/>
        <v>0</v>
      </c>
      <c r="EL47" s="53">
        <f t="shared" si="126"/>
        <v>0</v>
      </c>
      <c r="EM47" s="53">
        <f t="shared" ref="EM47:EM58" si="127">+SUM(EC47:EL47)</f>
        <v>0</v>
      </c>
    </row>
    <row r="48" spans="1:143" hidden="1" outlineLevel="1">
      <c r="A48" s="70" t="s">
        <v>119</v>
      </c>
      <c r="B48" s="43"/>
      <c r="C48" s="79"/>
      <c r="D48" s="47"/>
      <c r="E48" s="47"/>
      <c r="F48" s="47"/>
      <c r="G48" s="47"/>
      <c r="H48" s="47"/>
      <c r="I48" s="47"/>
      <c r="J48" s="47"/>
      <c r="K48" s="60">
        <f t="shared" si="89"/>
        <v>0</v>
      </c>
      <c r="L48" s="43"/>
      <c r="M48" s="79"/>
      <c r="N48" s="47"/>
      <c r="O48" s="47"/>
      <c r="P48" s="47"/>
      <c r="Q48" s="47"/>
      <c r="R48" s="47"/>
      <c r="S48" s="47"/>
      <c r="T48" s="47"/>
      <c r="U48" s="47"/>
      <c r="V48" s="47"/>
      <c r="W48" s="60">
        <f t="shared" si="99"/>
        <v>0</v>
      </c>
      <c r="X48" s="43"/>
      <c r="Y48" s="79"/>
      <c r="Z48" s="47"/>
      <c r="AA48" s="47"/>
      <c r="AB48" s="47"/>
      <c r="AC48" s="47"/>
      <c r="AD48" s="47"/>
      <c r="AE48" s="47"/>
      <c r="AF48" s="47"/>
      <c r="AG48" s="47"/>
      <c r="AH48" s="47"/>
      <c r="AI48" s="60">
        <f t="shared" si="109"/>
        <v>0</v>
      </c>
      <c r="AJ48" s="43"/>
      <c r="AK48" s="79"/>
      <c r="AL48" s="47"/>
      <c r="AM48" s="47"/>
      <c r="AN48" s="47"/>
      <c r="AO48" s="47"/>
      <c r="AP48" s="47"/>
      <c r="AQ48" s="47"/>
      <c r="AR48" s="47"/>
      <c r="AS48" s="47"/>
      <c r="AT48" s="47"/>
      <c r="AU48" s="60">
        <f t="shared" si="111"/>
        <v>0</v>
      </c>
      <c r="AV48" s="43"/>
      <c r="AW48" s="79"/>
      <c r="AX48" s="47"/>
      <c r="AY48" s="47"/>
      <c r="AZ48" s="47"/>
      <c r="BA48" s="47"/>
      <c r="BB48" s="47"/>
      <c r="BC48" s="47"/>
      <c r="BD48" s="47"/>
      <c r="BE48" s="47"/>
      <c r="BF48" s="47"/>
      <c r="BG48" s="60">
        <f t="shared" si="113"/>
        <v>0</v>
      </c>
      <c r="BH48" s="43"/>
      <c r="BI48" s="79"/>
      <c r="BJ48" s="47"/>
      <c r="BK48" s="47"/>
      <c r="BL48" s="47"/>
      <c r="BM48" s="47"/>
      <c r="BN48" s="47"/>
      <c r="BO48" s="47"/>
      <c r="BP48" s="47"/>
      <c r="BQ48" s="47"/>
      <c r="BR48" s="47"/>
      <c r="BS48" s="60">
        <f t="shared" si="115"/>
        <v>0</v>
      </c>
      <c r="BT48" s="43"/>
      <c r="BU48" s="79"/>
      <c r="BV48" s="47"/>
      <c r="BW48" s="47"/>
      <c r="BX48" s="47"/>
      <c r="BY48" s="47"/>
      <c r="BZ48" s="47"/>
      <c r="CA48" s="47"/>
      <c r="CB48" s="47"/>
      <c r="CC48" s="47"/>
      <c r="CD48" s="47"/>
      <c r="CE48" s="60">
        <f t="shared" si="117"/>
        <v>0</v>
      </c>
      <c r="CF48" s="43"/>
      <c r="CG48" s="79"/>
      <c r="CH48" s="47"/>
      <c r="CI48" s="47"/>
      <c r="CJ48" s="47"/>
      <c r="CK48" s="47"/>
      <c r="CL48" s="47"/>
      <c r="CM48" s="47"/>
      <c r="CN48" s="47"/>
      <c r="CO48" s="47"/>
      <c r="CP48" s="47"/>
      <c r="CQ48" s="60">
        <f t="shared" si="119"/>
        <v>0</v>
      </c>
      <c r="CR48" s="43"/>
      <c r="CS48" s="79"/>
      <c r="CT48" s="47"/>
      <c r="CU48" s="47"/>
      <c r="CV48" s="47"/>
      <c r="CW48" s="47"/>
      <c r="CX48" s="47"/>
      <c r="CY48" s="47"/>
      <c r="CZ48" s="47"/>
      <c r="DA48" s="47"/>
      <c r="DB48" s="47"/>
      <c r="DC48" s="60">
        <f t="shared" si="121"/>
        <v>0</v>
      </c>
      <c r="DD48" s="43"/>
      <c r="DE48" s="79"/>
      <c r="DF48" s="47"/>
      <c r="DG48" s="47"/>
      <c r="DH48" s="47"/>
      <c r="DI48" s="47"/>
      <c r="DJ48" s="47"/>
      <c r="DK48" s="47"/>
      <c r="DL48" s="47"/>
      <c r="DM48" s="47"/>
      <c r="DN48" s="47"/>
      <c r="DO48" s="60">
        <f t="shared" si="123"/>
        <v>0</v>
      </c>
      <c r="DP48" s="43"/>
      <c r="DQ48" s="79"/>
      <c r="DR48" s="47"/>
      <c r="DS48" s="47"/>
      <c r="DT48" s="47"/>
      <c r="DU48" s="47"/>
      <c r="DV48" s="47"/>
      <c r="DW48" s="47"/>
      <c r="DX48" s="47"/>
      <c r="DY48" s="47"/>
      <c r="DZ48" s="47"/>
      <c r="EA48" s="60">
        <f t="shared" si="125"/>
        <v>0</v>
      </c>
      <c r="EB48" s="43"/>
      <c r="EC48" s="79"/>
      <c r="ED48" s="47"/>
      <c r="EE48" s="47"/>
      <c r="EF48" s="47"/>
      <c r="EG48" s="47"/>
      <c r="EH48" s="47"/>
      <c r="EI48" s="47"/>
      <c r="EJ48" s="47"/>
      <c r="EK48" s="47"/>
      <c r="EL48" s="47"/>
      <c r="EM48" s="60">
        <f t="shared" si="127"/>
        <v>0</v>
      </c>
    </row>
    <row r="49" spans="1:143" hidden="1" outlineLevel="1">
      <c r="A49" s="70" t="s">
        <v>120</v>
      </c>
      <c r="B49" s="43"/>
      <c r="C49" s="79"/>
      <c r="D49" s="47"/>
      <c r="E49" s="47"/>
      <c r="F49" s="47"/>
      <c r="G49" s="47"/>
      <c r="H49" s="47"/>
      <c r="I49" s="47"/>
      <c r="J49" s="47"/>
      <c r="K49" s="60">
        <f t="shared" si="89"/>
        <v>0</v>
      </c>
      <c r="L49" s="43"/>
      <c r="M49" s="79"/>
      <c r="N49" s="47"/>
      <c r="O49" s="47"/>
      <c r="P49" s="47"/>
      <c r="Q49" s="47"/>
      <c r="R49" s="47"/>
      <c r="S49" s="47"/>
      <c r="T49" s="47"/>
      <c r="U49" s="47"/>
      <c r="V49" s="47"/>
      <c r="W49" s="60">
        <f t="shared" si="99"/>
        <v>0</v>
      </c>
      <c r="X49" s="43"/>
      <c r="Y49" s="79"/>
      <c r="Z49" s="47"/>
      <c r="AA49" s="47"/>
      <c r="AB49" s="47"/>
      <c r="AC49" s="47"/>
      <c r="AD49" s="47"/>
      <c r="AE49" s="47"/>
      <c r="AF49" s="47"/>
      <c r="AG49" s="47"/>
      <c r="AH49" s="47"/>
      <c r="AI49" s="60">
        <f t="shared" si="109"/>
        <v>0</v>
      </c>
      <c r="AJ49" s="43"/>
      <c r="AK49" s="79"/>
      <c r="AL49" s="47"/>
      <c r="AM49" s="47"/>
      <c r="AN49" s="47"/>
      <c r="AO49" s="47"/>
      <c r="AP49" s="47"/>
      <c r="AQ49" s="47"/>
      <c r="AR49" s="47"/>
      <c r="AS49" s="47"/>
      <c r="AT49" s="47"/>
      <c r="AU49" s="60">
        <f t="shared" si="111"/>
        <v>0</v>
      </c>
      <c r="AV49" s="43"/>
      <c r="AW49" s="79"/>
      <c r="AX49" s="47"/>
      <c r="AY49" s="47"/>
      <c r="AZ49" s="47"/>
      <c r="BA49" s="47"/>
      <c r="BB49" s="47"/>
      <c r="BC49" s="47"/>
      <c r="BD49" s="47"/>
      <c r="BE49" s="47"/>
      <c r="BF49" s="47"/>
      <c r="BG49" s="60">
        <f t="shared" si="113"/>
        <v>0</v>
      </c>
      <c r="BH49" s="43"/>
      <c r="BI49" s="79"/>
      <c r="BJ49" s="47"/>
      <c r="BK49" s="47"/>
      <c r="BL49" s="47"/>
      <c r="BM49" s="47"/>
      <c r="BN49" s="47"/>
      <c r="BO49" s="47"/>
      <c r="BP49" s="47"/>
      <c r="BQ49" s="47"/>
      <c r="BR49" s="47"/>
      <c r="BS49" s="60">
        <f t="shared" si="115"/>
        <v>0</v>
      </c>
      <c r="BT49" s="43"/>
      <c r="BU49" s="79"/>
      <c r="BV49" s="47"/>
      <c r="BW49" s="47"/>
      <c r="BX49" s="47"/>
      <c r="BY49" s="47"/>
      <c r="BZ49" s="47"/>
      <c r="CA49" s="47"/>
      <c r="CB49" s="47"/>
      <c r="CC49" s="47"/>
      <c r="CD49" s="47"/>
      <c r="CE49" s="60">
        <f t="shared" si="117"/>
        <v>0</v>
      </c>
      <c r="CF49" s="43"/>
      <c r="CG49" s="79"/>
      <c r="CH49" s="47"/>
      <c r="CI49" s="47"/>
      <c r="CJ49" s="47"/>
      <c r="CK49" s="47"/>
      <c r="CL49" s="47"/>
      <c r="CM49" s="47"/>
      <c r="CN49" s="47"/>
      <c r="CO49" s="47"/>
      <c r="CP49" s="47"/>
      <c r="CQ49" s="60">
        <f t="shared" si="119"/>
        <v>0</v>
      </c>
      <c r="CR49" s="43"/>
      <c r="CS49" s="79"/>
      <c r="CT49" s="47"/>
      <c r="CU49" s="47"/>
      <c r="CV49" s="47"/>
      <c r="CW49" s="47"/>
      <c r="CX49" s="47"/>
      <c r="CY49" s="47"/>
      <c r="CZ49" s="47"/>
      <c r="DA49" s="47"/>
      <c r="DB49" s="47"/>
      <c r="DC49" s="60">
        <f t="shared" si="121"/>
        <v>0</v>
      </c>
      <c r="DD49" s="43"/>
      <c r="DE49" s="79"/>
      <c r="DF49" s="47"/>
      <c r="DG49" s="47"/>
      <c r="DH49" s="47"/>
      <c r="DI49" s="47"/>
      <c r="DJ49" s="47"/>
      <c r="DK49" s="47"/>
      <c r="DL49" s="47"/>
      <c r="DM49" s="47"/>
      <c r="DN49" s="47"/>
      <c r="DO49" s="60">
        <f t="shared" si="123"/>
        <v>0</v>
      </c>
      <c r="DP49" s="43"/>
      <c r="DQ49" s="79"/>
      <c r="DR49" s="47"/>
      <c r="DS49" s="47"/>
      <c r="DT49" s="47"/>
      <c r="DU49" s="47"/>
      <c r="DV49" s="47"/>
      <c r="DW49" s="47"/>
      <c r="DX49" s="47"/>
      <c r="DY49" s="47"/>
      <c r="DZ49" s="47"/>
      <c r="EA49" s="60">
        <f t="shared" si="125"/>
        <v>0</v>
      </c>
      <c r="EB49" s="43"/>
      <c r="EC49" s="79"/>
      <c r="ED49" s="47"/>
      <c r="EE49" s="47"/>
      <c r="EF49" s="47"/>
      <c r="EG49" s="47"/>
      <c r="EH49" s="47"/>
      <c r="EI49" s="47"/>
      <c r="EJ49" s="47"/>
      <c r="EK49" s="47"/>
      <c r="EL49" s="47"/>
      <c r="EM49" s="60">
        <f t="shared" si="127"/>
        <v>0</v>
      </c>
    </row>
    <row r="50" spans="1:143" hidden="1" outlineLevel="1">
      <c r="A50" s="70" t="s">
        <v>121</v>
      </c>
      <c r="B50" s="43"/>
      <c r="C50" s="79"/>
      <c r="D50" s="47"/>
      <c r="E50" s="47"/>
      <c r="F50" s="47"/>
      <c r="G50" s="47"/>
      <c r="H50" s="47"/>
      <c r="I50" s="47"/>
      <c r="J50" s="47"/>
      <c r="K50" s="60">
        <f t="shared" si="89"/>
        <v>0</v>
      </c>
      <c r="L50" s="43"/>
      <c r="M50" s="79"/>
      <c r="N50" s="47"/>
      <c r="O50" s="47"/>
      <c r="P50" s="47"/>
      <c r="Q50" s="47"/>
      <c r="R50" s="47"/>
      <c r="S50" s="47"/>
      <c r="T50" s="47"/>
      <c r="U50" s="47"/>
      <c r="V50" s="47"/>
      <c r="W50" s="60">
        <f t="shared" si="99"/>
        <v>0</v>
      </c>
      <c r="X50" s="43"/>
      <c r="Y50" s="79"/>
      <c r="Z50" s="47"/>
      <c r="AA50" s="47"/>
      <c r="AB50" s="47"/>
      <c r="AC50" s="47"/>
      <c r="AD50" s="47"/>
      <c r="AE50" s="47"/>
      <c r="AF50" s="47"/>
      <c r="AG50" s="47"/>
      <c r="AH50" s="47"/>
      <c r="AI50" s="60">
        <f t="shared" si="109"/>
        <v>0</v>
      </c>
      <c r="AJ50" s="43"/>
      <c r="AK50" s="79"/>
      <c r="AL50" s="47"/>
      <c r="AM50" s="47"/>
      <c r="AN50" s="47"/>
      <c r="AO50" s="47"/>
      <c r="AP50" s="47"/>
      <c r="AQ50" s="47"/>
      <c r="AR50" s="47"/>
      <c r="AS50" s="47"/>
      <c r="AT50" s="47"/>
      <c r="AU50" s="60">
        <f t="shared" si="111"/>
        <v>0</v>
      </c>
      <c r="AV50" s="43"/>
      <c r="AW50" s="79"/>
      <c r="AX50" s="47"/>
      <c r="AY50" s="47"/>
      <c r="AZ50" s="47"/>
      <c r="BA50" s="47"/>
      <c r="BB50" s="47"/>
      <c r="BC50" s="47"/>
      <c r="BD50" s="47"/>
      <c r="BE50" s="47"/>
      <c r="BF50" s="47"/>
      <c r="BG50" s="60">
        <f t="shared" si="113"/>
        <v>0</v>
      </c>
      <c r="BH50" s="43"/>
      <c r="BI50" s="79"/>
      <c r="BJ50" s="47"/>
      <c r="BK50" s="47"/>
      <c r="BL50" s="47"/>
      <c r="BM50" s="47"/>
      <c r="BN50" s="47"/>
      <c r="BO50" s="47"/>
      <c r="BP50" s="47"/>
      <c r="BQ50" s="47"/>
      <c r="BR50" s="47"/>
      <c r="BS50" s="60">
        <f t="shared" si="115"/>
        <v>0</v>
      </c>
      <c r="BT50" s="43"/>
      <c r="BU50" s="79"/>
      <c r="BV50" s="47"/>
      <c r="BW50" s="47"/>
      <c r="BX50" s="47"/>
      <c r="BY50" s="47"/>
      <c r="BZ50" s="47"/>
      <c r="CA50" s="47"/>
      <c r="CB50" s="47"/>
      <c r="CC50" s="47"/>
      <c r="CD50" s="47"/>
      <c r="CE50" s="60">
        <f t="shared" si="117"/>
        <v>0</v>
      </c>
      <c r="CF50" s="43"/>
      <c r="CG50" s="79"/>
      <c r="CH50" s="47"/>
      <c r="CI50" s="47"/>
      <c r="CJ50" s="47"/>
      <c r="CK50" s="47"/>
      <c r="CL50" s="47"/>
      <c r="CM50" s="47"/>
      <c r="CN50" s="47"/>
      <c r="CO50" s="47"/>
      <c r="CP50" s="47"/>
      <c r="CQ50" s="60">
        <f t="shared" si="119"/>
        <v>0</v>
      </c>
      <c r="CR50" s="43"/>
      <c r="CS50" s="79"/>
      <c r="CT50" s="47"/>
      <c r="CU50" s="47"/>
      <c r="CV50" s="47"/>
      <c r="CW50" s="47"/>
      <c r="CX50" s="47"/>
      <c r="CY50" s="47"/>
      <c r="CZ50" s="47"/>
      <c r="DA50" s="47"/>
      <c r="DB50" s="47"/>
      <c r="DC50" s="60">
        <f t="shared" si="121"/>
        <v>0</v>
      </c>
      <c r="DD50" s="43"/>
      <c r="DE50" s="79"/>
      <c r="DF50" s="47"/>
      <c r="DG50" s="47"/>
      <c r="DH50" s="47"/>
      <c r="DI50" s="47"/>
      <c r="DJ50" s="47"/>
      <c r="DK50" s="47"/>
      <c r="DL50" s="47"/>
      <c r="DM50" s="47"/>
      <c r="DN50" s="47"/>
      <c r="DO50" s="60">
        <f t="shared" si="123"/>
        <v>0</v>
      </c>
      <c r="DP50" s="43"/>
      <c r="DQ50" s="79"/>
      <c r="DR50" s="47"/>
      <c r="DS50" s="47"/>
      <c r="DT50" s="47"/>
      <c r="DU50" s="47"/>
      <c r="DV50" s="47"/>
      <c r="DW50" s="47"/>
      <c r="DX50" s="47"/>
      <c r="DY50" s="47"/>
      <c r="DZ50" s="47"/>
      <c r="EA50" s="60">
        <f t="shared" si="125"/>
        <v>0</v>
      </c>
      <c r="EB50" s="43"/>
      <c r="EC50" s="79"/>
      <c r="ED50" s="47"/>
      <c r="EE50" s="47"/>
      <c r="EF50" s="47"/>
      <c r="EG50" s="47"/>
      <c r="EH50" s="47"/>
      <c r="EI50" s="47"/>
      <c r="EJ50" s="47"/>
      <c r="EK50" s="47"/>
      <c r="EL50" s="47"/>
      <c r="EM50" s="60">
        <f t="shared" si="127"/>
        <v>0</v>
      </c>
    </row>
    <row r="51" spans="1:143" hidden="1" outlineLevel="1">
      <c r="A51" s="70" t="s">
        <v>122</v>
      </c>
      <c r="B51" s="43"/>
      <c r="C51" s="79"/>
      <c r="D51" s="47"/>
      <c r="E51" s="47"/>
      <c r="F51" s="47"/>
      <c r="G51" s="47"/>
      <c r="H51" s="47"/>
      <c r="I51" s="47"/>
      <c r="J51" s="47"/>
      <c r="K51" s="60">
        <f t="shared" si="89"/>
        <v>0</v>
      </c>
      <c r="L51" s="43"/>
      <c r="M51" s="79"/>
      <c r="N51" s="47"/>
      <c r="O51" s="47"/>
      <c r="P51" s="47"/>
      <c r="Q51" s="47"/>
      <c r="R51" s="47"/>
      <c r="S51" s="47"/>
      <c r="T51" s="47"/>
      <c r="U51" s="47"/>
      <c r="V51" s="47"/>
      <c r="W51" s="60">
        <f t="shared" si="99"/>
        <v>0</v>
      </c>
      <c r="X51" s="43"/>
      <c r="Y51" s="79"/>
      <c r="Z51" s="47"/>
      <c r="AA51" s="47"/>
      <c r="AB51" s="47"/>
      <c r="AC51" s="47"/>
      <c r="AD51" s="47"/>
      <c r="AE51" s="47"/>
      <c r="AF51" s="47"/>
      <c r="AG51" s="47"/>
      <c r="AH51" s="47"/>
      <c r="AI51" s="60">
        <f t="shared" si="109"/>
        <v>0</v>
      </c>
      <c r="AJ51" s="43"/>
      <c r="AK51" s="79"/>
      <c r="AL51" s="47"/>
      <c r="AM51" s="47"/>
      <c r="AN51" s="47"/>
      <c r="AO51" s="47"/>
      <c r="AP51" s="47"/>
      <c r="AQ51" s="47"/>
      <c r="AR51" s="47"/>
      <c r="AS51" s="47"/>
      <c r="AT51" s="47"/>
      <c r="AU51" s="60">
        <f t="shared" si="111"/>
        <v>0</v>
      </c>
      <c r="AV51" s="43"/>
      <c r="AW51" s="79"/>
      <c r="AX51" s="47"/>
      <c r="AY51" s="47"/>
      <c r="AZ51" s="47"/>
      <c r="BA51" s="47"/>
      <c r="BB51" s="47"/>
      <c r="BC51" s="47"/>
      <c r="BD51" s="47"/>
      <c r="BE51" s="47"/>
      <c r="BF51" s="47"/>
      <c r="BG51" s="60">
        <f t="shared" si="113"/>
        <v>0</v>
      </c>
      <c r="BH51" s="43"/>
      <c r="BI51" s="79"/>
      <c r="BJ51" s="47"/>
      <c r="BK51" s="47"/>
      <c r="BL51" s="47"/>
      <c r="BM51" s="47"/>
      <c r="BN51" s="47"/>
      <c r="BO51" s="47"/>
      <c r="BP51" s="47"/>
      <c r="BQ51" s="47"/>
      <c r="BR51" s="47"/>
      <c r="BS51" s="60">
        <f t="shared" si="115"/>
        <v>0</v>
      </c>
      <c r="BT51" s="43"/>
      <c r="BU51" s="79"/>
      <c r="BV51" s="47"/>
      <c r="BW51" s="47"/>
      <c r="BX51" s="47"/>
      <c r="BY51" s="47"/>
      <c r="BZ51" s="47"/>
      <c r="CA51" s="47"/>
      <c r="CB51" s="47"/>
      <c r="CC51" s="47"/>
      <c r="CD51" s="47"/>
      <c r="CE51" s="60">
        <f t="shared" si="117"/>
        <v>0</v>
      </c>
      <c r="CF51" s="43"/>
      <c r="CG51" s="79"/>
      <c r="CH51" s="47"/>
      <c r="CI51" s="47"/>
      <c r="CJ51" s="47"/>
      <c r="CK51" s="47"/>
      <c r="CL51" s="47"/>
      <c r="CM51" s="47"/>
      <c r="CN51" s="47"/>
      <c r="CO51" s="47"/>
      <c r="CP51" s="47"/>
      <c r="CQ51" s="60">
        <f t="shared" si="119"/>
        <v>0</v>
      </c>
      <c r="CR51" s="43"/>
      <c r="CS51" s="79"/>
      <c r="CT51" s="47"/>
      <c r="CU51" s="47"/>
      <c r="CV51" s="47"/>
      <c r="CW51" s="47"/>
      <c r="CX51" s="47"/>
      <c r="CY51" s="47"/>
      <c r="CZ51" s="47"/>
      <c r="DA51" s="47"/>
      <c r="DB51" s="47"/>
      <c r="DC51" s="60">
        <f t="shared" si="121"/>
        <v>0</v>
      </c>
      <c r="DD51" s="43"/>
      <c r="DE51" s="79"/>
      <c r="DF51" s="47"/>
      <c r="DG51" s="47"/>
      <c r="DH51" s="47"/>
      <c r="DI51" s="47"/>
      <c r="DJ51" s="47"/>
      <c r="DK51" s="47"/>
      <c r="DL51" s="47"/>
      <c r="DM51" s="47"/>
      <c r="DN51" s="47"/>
      <c r="DO51" s="60">
        <f t="shared" si="123"/>
        <v>0</v>
      </c>
      <c r="DP51" s="43"/>
      <c r="DQ51" s="79"/>
      <c r="DR51" s="47"/>
      <c r="DS51" s="47"/>
      <c r="DT51" s="47"/>
      <c r="DU51" s="47"/>
      <c r="DV51" s="47"/>
      <c r="DW51" s="47"/>
      <c r="DX51" s="47"/>
      <c r="DY51" s="47"/>
      <c r="DZ51" s="47"/>
      <c r="EA51" s="60">
        <f t="shared" si="125"/>
        <v>0</v>
      </c>
      <c r="EB51" s="43"/>
      <c r="EC51" s="79"/>
      <c r="ED51" s="47"/>
      <c r="EE51" s="47"/>
      <c r="EF51" s="47"/>
      <c r="EG51" s="47"/>
      <c r="EH51" s="47"/>
      <c r="EI51" s="47"/>
      <c r="EJ51" s="47"/>
      <c r="EK51" s="47"/>
      <c r="EL51" s="47"/>
      <c r="EM51" s="60">
        <f t="shared" si="127"/>
        <v>0</v>
      </c>
    </row>
    <row r="52" spans="1:143" hidden="1" outlineLevel="1">
      <c r="A52" s="70" t="s">
        <v>123</v>
      </c>
      <c r="B52" s="43"/>
      <c r="C52" s="79"/>
      <c r="D52" s="47"/>
      <c r="E52" s="47"/>
      <c r="F52" s="47"/>
      <c r="G52" s="47"/>
      <c r="H52" s="47"/>
      <c r="I52" s="47"/>
      <c r="J52" s="47"/>
      <c r="K52" s="60">
        <f t="shared" si="89"/>
        <v>0</v>
      </c>
      <c r="L52" s="43"/>
      <c r="M52" s="79"/>
      <c r="N52" s="47"/>
      <c r="O52" s="47"/>
      <c r="P52" s="47"/>
      <c r="Q52" s="47"/>
      <c r="R52" s="47"/>
      <c r="S52" s="47"/>
      <c r="T52" s="47"/>
      <c r="U52" s="47"/>
      <c r="V52" s="47"/>
      <c r="W52" s="60">
        <f t="shared" si="99"/>
        <v>0</v>
      </c>
      <c r="X52" s="43"/>
      <c r="Y52" s="79"/>
      <c r="Z52" s="47"/>
      <c r="AA52" s="47"/>
      <c r="AB52" s="47"/>
      <c r="AC52" s="47"/>
      <c r="AD52" s="47"/>
      <c r="AE52" s="47"/>
      <c r="AF52" s="47"/>
      <c r="AG52" s="47"/>
      <c r="AH52" s="47"/>
      <c r="AI52" s="60">
        <f t="shared" si="109"/>
        <v>0</v>
      </c>
      <c r="AJ52" s="43"/>
      <c r="AK52" s="79"/>
      <c r="AL52" s="47"/>
      <c r="AM52" s="47"/>
      <c r="AN52" s="47"/>
      <c r="AO52" s="47"/>
      <c r="AP52" s="47"/>
      <c r="AQ52" s="47"/>
      <c r="AR52" s="47"/>
      <c r="AS52" s="47"/>
      <c r="AT52" s="47"/>
      <c r="AU52" s="60">
        <f t="shared" si="111"/>
        <v>0</v>
      </c>
      <c r="AV52" s="43"/>
      <c r="AW52" s="79"/>
      <c r="AX52" s="47"/>
      <c r="AY52" s="47"/>
      <c r="AZ52" s="47"/>
      <c r="BA52" s="47"/>
      <c r="BB52" s="47"/>
      <c r="BC52" s="47"/>
      <c r="BD52" s="47"/>
      <c r="BE52" s="47"/>
      <c r="BF52" s="47"/>
      <c r="BG52" s="60">
        <f t="shared" si="113"/>
        <v>0</v>
      </c>
      <c r="BH52" s="43"/>
      <c r="BI52" s="79"/>
      <c r="BJ52" s="47"/>
      <c r="BK52" s="47"/>
      <c r="BL52" s="47"/>
      <c r="BM52" s="47"/>
      <c r="BN52" s="47"/>
      <c r="BO52" s="47"/>
      <c r="BP52" s="47"/>
      <c r="BQ52" s="47"/>
      <c r="BR52" s="47"/>
      <c r="BS52" s="60">
        <f t="shared" si="115"/>
        <v>0</v>
      </c>
      <c r="BT52" s="43"/>
      <c r="BU52" s="79"/>
      <c r="BV52" s="47"/>
      <c r="BW52" s="47"/>
      <c r="BX52" s="47"/>
      <c r="BY52" s="47"/>
      <c r="BZ52" s="47"/>
      <c r="CA52" s="47"/>
      <c r="CB52" s="47"/>
      <c r="CC52" s="47"/>
      <c r="CD52" s="47"/>
      <c r="CE52" s="60">
        <f t="shared" si="117"/>
        <v>0</v>
      </c>
      <c r="CF52" s="43"/>
      <c r="CG52" s="79"/>
      <c r="CH52" s="47"/>
      <c r="CI52" s="47"/>
      <c r="CJ52" s="47"/>
      <c r="CK52" s="47"/>
      <c r="CL52" s="47"/>
      <c r="CM52" s="47"/>
      <c r="CN52" s="47"/>
      <c r="CO52" s="47"/>
      <c r="CP52" s="47"/>
      <c r="CQ52" s="60">
        <f t="shared" si="119"/>
        <v>0</v>
      </c>
      <c r="CR52" s="43"/>
      <c r="CS52" s="79"/>
      <c r="CT52" s="47"/>
      <c r="CU52" s="47"/>
      <c r="CV52" s="47"/>
      <c r="CW52" s="47"/>
      <c r="CX52" s="47"/>
      <c r="CY52" s="47"/>
      <c r="CZ52" s="47"/>
      <c r="DA52" s="47"/>
      <c r="DB52" s="47"/>
      <c r="DC52" s="60">
        <f t="shared" si="121"/>
        <v>0</v>
      </c>
      <c r="DD52" s="43"/>
      <c r="DE52" s="79"/>
      <c r="DF52" s="47"/>
      <c r="DG52" s="47"/>
      <c r="DH52" s="47"/>
      <c r="DI52" s="47"/>
      <c r="DJ52" s="47"/>
      <c r="DK52" s="47"/>
      <c r="DL52" s="47"/>
      <c r="DM52" s="47"/>
      <c r="DN52" s="47"/>
      <c r="DO52" s="60">
        <f t="shared" si="123"/>
        <v>0</v>
      </c>
      <c r="DP52" s="43"/>
      <c r="DQ52" s="79"/>
      <c r="DR52" s="47"/>
      <c r="DS52" s="47"/>
      <c r="DT52" s="47"/>
      <c r="DU52" s="47"/>
      <c r="DV52" s="47"/>
      <c r="DW52" s="47"/>
      <c r="DX52" s="47"/>
      <c r="DY52" s="47"/>
      <c r="DZ52" s="47"/>
      <c r="EA52" s="60">
        <f t="shared" si="125"/>
        <v>0</v>
      </c>
      <c r="EB52" s="43"/>
      <c r="EC52" s="79"/>
      <c r="ED52" s="47"/>
      <c r="EE52" s="47"/>
      <c r="EF52" s="47"/>
      <c r="EG52" s="47"/>
      <c r="EH52" s="47"/>
      <c r="EI52" s="47"/>
      <c r="EJ52" s="47"/>
      <c r="EK52" s="47"/>
      <c r="EL52" s="47"/>
      <c r="EM52" s="60">
        <f t="shared" si="127"/>
        <v>0</v>
      </c>
    </row>
    <row r="53" spans="1:143" hidden="1" outlineLevel="1">
      <c r="A53" s="70" t="s">
        <v>124</v>
      </c>
      <c r="B53" s="43"/>
      <c r="C53" s="79"/>
      <c r="D53" s="47"/>
      <c r="E53" s="47"/>
      <c r="F53" s="47"/>
      <c r="G53" s="47"/>
      <c r="H53" s="47"/>
      <c r="I53" s="47"/>
      <c r="J53" s="47"/>
      <c r="K53" s="60">
        <f t="shared" si="89"/>
        <v>0</v>
      </c>
      <c r="L53" s="43"/>
      <c r="M53" s="79"/>
      <c r="N53" s="47"/>
      <c r="O53" s="47"/>
      <c r="P53" s="47"/>
      <c r="Q53" s="47"/>
      <c r="R53" s="47"/>
      <c r="S53" s="47"/>
      <c r="T53" s="47"/>
      <c r="U53" s="47"/>
      <c r="V53" s="47"/>
      <c r="W53" s="60">
        <f t="shared" si="99"/>
        <v>0</v>
      </c>
      <c r="X53" s="43"/>
      <c r="Y53" s="79"/>
      <c r="Z53" s="47"/>
      <c r="AA53" s="47"/>
      <c r="AB53" s="47"/>
      <c r="AC53" s="47"/>
      <c r="AD53" s="47"/>
      <c r="AE53" s="47"/>
      <c r="AF53" s="47"/>
      <c r="AG53" s="47"/>
      <c r="AH53" s="47"/>
      <c r="AI53" s="60">
        <f t="shared" si="109"/>
        <v>0</v>
      </c>
      <c r="AJ53" s="43"/>
      <c r="AK53" s="79"/>
      <c r="AL53" s="47"/>
      <c r="AM53" s="47"/>
      <c r="AN53" s="47"/>
      <c r="AO53" s="47"/>
      <c r="AP53" s="47"/>
      <c r="AQ53" s="47"/>
      <c r="AR53" s="47"/>
      <c r="AS53" s="47"/>
      <c r="AT53" s="47"/>
      <c r="AU53" s="60">
        <f t="shared" si="111"/>
        <v>0</v>
      </c>
      <c r="AV53" s="43"/>
      <c r="AW53" s="79"/>
      <c r="AX53" s="47"/>
      <c r="AY53" s="47"/>
      <c r="AZ53" s="47"/>
      <c r="BA53" s="47"/>
      <c r="BB53" s="47"/>
      <c r="BC53" s="47"/>
      <c r="BD53" s="47"/>
      <c r="BE53" s="47"/>
      <c r="BF53" s="47"/>
      <c r="BG53" s="60">
        <f t="shared" si="113"/>
        <v>0</v>
      </c>
      <c r="BH53" s="43"/>
      <c r="BI53" s="79"/>
      <c r="BJ53" s="47"/>
      <c r="BK53" s="47"/>
      <c r="BL53" s="47"/>
      <c r="BM53" s="47"/>
      <c r="BN53" s="47"/>
      <c r="BO53" s="47"/>
      <c r="BP53" s="47"/>
      <c r="BQ53" s="47"/>
      <c r="BR53" s="47"/>
      <c r="BS53" s="60">
        <f t="shared" si="115"/>
        <v>0</v>
      </c>
      <c r="BT53" s="43"/>
      <c r="BU53" s="79"/>
      <c r="BV53" s="47"/>
      <c r="BW53" s="47"/>
      <c r="BX53" s="47"/>
      <c r="BY53" s="47"/>
      <c r="BZ53" s="47"/>
      <c r="CA53" s="47"/>
      <c r="CB53" s="47"/>
      <c r="CC53" s="47"/>
      <c r="CD53" s="47"/>
      <c r="CE53" s="60">
        <f t="shared" si="117"/>
        <v>0</v>
      </c>
      <c r="CF53" s="43"/>
      <c r="CG53" s="79"/>
      <c r="CH53" s="47"/>
      <c r="CI53" s="47"/>
      <c r="CJ53" s="47"/>
      <c r="CK53" s="47"/>
      <c r="CL53" s="47"/>
      <c r="CM53" s="47"/>
      <c r="CN53" s="47"/>
      <c r="CO53" s="47"/>
      <c r="CP53" s="47"/>
      <c r="CQ53" s="60">
        <f t="shared" si="119"/>
        <v>0</v>
      </c>
      <c r="CR53" s="43"/>
      <c r="CS53" s="79"/>
      <c r="CT53" s="47"/>
      <c r="CU53" s="47"/>
      <c r="CV53" s="47"/>
      <c r="CW53" s="47"/>
      <c r="CX53" s="47"/>
      <c r="CY53" s="47"/>
      <c r="CZ53" s="47"/>
      <c r="DA53" s="47"/>
      <c r="DB53" s="47"/>
      <c r="DC53" s="60">
        <f t="shared" si="121"/>
        <v>0</v>
      </c>
      <c r="DD53" s="43"/>
      <c r="DE53" s="79"/>
      <c r="DF53" s="47"/>
      <c r="DG53" s="47"/>
      <c r="DH53" s="47"/>
      <c r="DI53" s="47"/>
      <c r="DJ53" s="47"/>
      <c r="DK53" s="47"/>
      <c r="DL53" s="47"/>
      <c r="DM53" s="47"/>
      <c r="DN53" s="47"/>
      <c r="DO53" s="60">
        <f t="shared" si="123"/>
        <v>0</v>
      </c>
      <c r="DP53" s="43"/>
      <c r="DQ53" s="79"/>
      <c r="DR53" s="47"/>
      <c r="DS53" s="47"/>
      <c r="DT53" s="47"/>
      <c r="DU53" s="47"/>
      <c r="DV53" s="47"/>
      <c r="DW53" s="47"/>
      <c r="DX53" s="47"/>
      <c r="DY53" s="47"/>
      <c r="DZ53" s="47"/>
      <c r="EA53" s="60">
        <f t="shared" si="125"/>
        <v>0</v>
      </c>
      <c r="EB53" s="43"/>
      <c r="EC53" s="79"/>
      <c r="ED53" s="47"/>
      <c r="EE53" s="47"/>
      <c r="EF53" s="47"/>
      <c r="EG53" s="47"/>
      <c r="EH53" s="47"/>
      <c r="EI53" s="47"/>
      <c r="EJ53" s="47"/>
      <c r="EK53" s="47"/>
      <c r="EL53" s="47"/>
      <c r="EM53" s="60">
        <f t="shared" si="127"/>
        <v>0</v>
      </c>
    </row>
    <row r="54" spans="1:143" hidden="1" outlineLevel="1">
      <c r="A54" s="70" t="s">
        <v>125</v>
      </c>
      <c r="B54" s="43"/>
      <c r="C54" s="79"/>
      <c r="D54" s="47"/>
      <c r="E54" s="47"/>
      <c r="F54" s="47"/>
      <c r="G54" s="47"/>
      <c r="H54" s="47"/>
      <c r="I54" s="47"/>
      <c r="J54" s="47"/>
      <c r="K54" s="60">
        <f t="shared" si="89"/>
        <v>0</v>
      </c>
      <c r="L54" s="43"/>
      <c r="M54" s="79"/>
      <c r="N54" s="47"/>
      <c r="O54" s="47"/>
      <c r="P54" s="47"/>
      <c r="Q54" s="47"/>
      <c r="R54" s="47"/>
      <c r="S54" s="47"/>
      <c r="T54" s="47"/>
      <c r="U54" s="47"/>
      <c r="V54" s="47"/>
      <c r="W54" s="60">
        <f t="shared" si="99"/>
        <v>0</v>
      </c>
      <c r="X54" s="43"/>
      <c r="Y54" s="79"/>
      <c r="Z54" s="47"/>
      <c r="AA54" s="47"/>
      <c r="AB54" s="47"/>
      <c r="AC54" s="47"/>
      <c r="AD54" s="47"/>
      <c r="AE54" s="47"/>
      <c r="AF54" s="47"/>
      <c r="AG54" s="47"/>
      <c r="AH54" s="47"/>
      <c r="AI54" s="60">
        <f t="shared" si="109"/>
        <v>0</v>
      </c>
      <c r="AJ54" s="43"/>
      <c r="AK54" s="79"/>
      <c r="AL54" s="47"/>
      <c r="AM54" s="47"/>
      <c r="AN54" s="47"/>
      <c r="AO54" s="47"/>
      <c r="AP54" s="47"/>
      <c r="AQ54" s="47"/>
      <c r="AR54" s="47"/>
      <c r="AS54" s="47"/>
      <c r="AT54" s="47"/>
      <c r="AU54" s="60">
        <f t="shared" si="111"/>
        <v>0</v>
      </c>
      <c r="AV54" s="43"/>
      <c r="AW54" s="79"/>
      <c r="AX54" s="47"/>
      <c r="AY54" s="47"/>
      <c r="AZ54" s="47"/>
      <c r="BA54" s="47"/>
      <c r="BB54" s="47"/>
      <c r="BC54" s="47"/>
      <c r="BD54" s="47"/>
      <c r="BE54" s="47"/>
      <c r="BF54" s="47"/>
      <c r="BG54" s="60">
        <f t="shared" si="113"/>
        <v>0</v>
      </c>
      <c r="BH54" s="43"/>
      <c r="BI54" s="79"/>
      <c r="BJ54" s="47"/>
      <c r="BK54" s="47"/>
      <c r="BL54" s="47"/>
      <c r="BM54" s="47"/>
      <c r="BN54" s="47"/>
      <c r="BO54" s="47"/>
      <c r="BP54" s="47"/>
      <c r="BQ54" s="47"/>
      <c r="BR54" s="47"/>
      <c r="BS54" s="60">
        <f t="shared" si="115"/>
        <v>0</v>
      </c>
      <c r="BT54" s="43"/>
      <c r="BU54" s="79"/>
      <c r="BV54" s="47"/>
      <c r="BW54" s="47"/>
      <c r="BX54" s="47"/>
      <c r="BY54" s="47"/>
      <c r="BZ54" s="47"/>
      <c r="CA54" s="47"/>
      <c r="CB54" s="47"/>
      <c r="CC54" s="47"/>
      <c r="CD54" s="47"/>
      <c r="CE54" s="60">
        <f t="shared" si="117"/>
        <v>0</v>
      </c>
      <c r="CF54" s="43"/>
      <c r="CG54" s="79"/>
      <c r="CH54" s="47"/>
      <c r="CI54" s="47"/>
      <c r="CJ54" s="47"/>
      <c r="CK54" s="47"/>
      <c r="CL54" s="47"/>
      <c r="CM54" s="47"/>
      <c r="CN54" s="47"/>
      <c r="CO54" s="47"/>
      <c r="CP54" s="47"/>
      <c r="CQ54" s="60">
        <f t="shared" si="119"/>
        <v>0</v>
      </c>
      <c r="CR54" s="43"/>
      <c r="CS54" s="79"/>
      <c r="CT54" s="47"/>
      <c r="CU54" s="47"/>
      <c r="CV54" s="47"/>
      <c r="CW54" s="47"/>
      <c r="CX54" s="47"/>
      <c r="CY54" s="47"/>
      <c r="CZ54" s="47"/>
      <c r="DA54" s="47"/>
      <c r="DB54" s="47"/>
      <c r="DC54" s="60">
        <f t="shared" si="121"/>
        <v>0</v>
      </c>
      <c r="DD54" s="43"/>
      <c r="DE54" s="79"/>
      <c r="DF54" s="47"/>
      <c r="DG54" s="47"/>
      <c r="DH54" s="47"/>
      <c r="DI54" s="47"/>
      <c r="DJ54" s="47"/>
      <c r="DK54" s="47"/>
      <c r="DL54" s="47"/>
      <c r="DM54" s="47"/>
      <c r="DN54" s="47"/>
      <c r="DO54" s="60">
        <f t="shared" si="123"/>
        <v>0</v>
      </c>
      <c r="DP54" s="43"/>
      <c r="DQ54" s="79"/>
      <c r="DR54" s="47"/>
      <c r="DS54" s="47"/>
      <c r="DT54" s="47"/>
      <c r="DU54" s="47"/>
      <c r="DV54" s="47"/>
      <c r="DW54" s="47"/>
      <c r="DX54" s="47"/>
      <c r="DY54" s="47"/>
      <c r="DZ54" s="47"/>
      <c r="EA54" s="60">
        <f t="shared" si="125"/>
        <v>0</v>
      </c>
      <c r="EB54" s="43"/>
      <c r="EC54" s="79"/>
      <c r="ED54" s="47"/>
      <c r="EE54" s="47"/>
      <c r="EF54" s="47"/>
      <c r="EG54" s="47"/>
      <c r="EH54" s="47"/>
      <c r="EI54" s="47"/>
      <c r="EJ54" s="47"/>
      <c r="EK54" s="47"/>
      <c r="EL54" s="47"/>
      <c r="EM54" s="60">
        <f t="shared" si="127"/>
        <v>0</v>
      </c>
    </row>
    <row r="55" spans="1:143" hidden="1" outlineLevel="1">
      <c r="A55" s="70" t="s">
        <v>126</v>
      </c>
      <c r="B55" s="43"/>
      <c r="C55" s="79"/>
      <c r="D55" s="47"/>
      <c r="E55" s="47"/>
      <c r="F55" s="47"/>
      <c r="G55" s="47"/>
      <c r="H55" s="47"/>
      <c r="I55" s="47"/>
      <c r="J55" s="47"/>
      <c r="K55" s="60">
        <f t="shared" si="89"/>
        <v>0</v>
      </c>
      <c r="L55" s="43"/>
      <c r="M55" s="79"/>
      <c r="N55" s="47"/>
      <c r="O55" s="47"/>
      <c r="P55" s="47"/>
      <c r="Q55" s="47"/>
      <c r="R55" s="47"/>
      <c r="S55" s="47"/>
      <c r="T55" s="47"/>
      <c r="U55" s="47"/>
      <c r="V55" s="47"/>
      <c r="W55" s="60">
        <f t="shared" si="99"/>
        <v>0</v>
      </c>
      <c r="X55" s="43"/>
      <c r="Y55" s="79"/>
      <c r="Z55" s="47"/>
      <c r="AA55" s="47"/>
      <c r="AB55" s="47"/>
      <c r="AC55" s="47"/>
      <c r="AD55" s="47"/>
      <c r="AE55" s="47"/>
      <c r="AF55" s="47"/>
      <c r="AG55" s="47"/>
      <c r="AH55" s="47"/>
      <c r="AI55" s="60">
        <f t="shared" si="109"/>
        <v>0</v>
      </c>
      <c r="AJ55" s="43"/>
      <c r="AK55" s="79"/>
      <c r="AL55" s="47"/>
      <c r="AM55" s="47"/>
      <c r="AN55" s="47"/>
      <c r="AO55" s="47"/>
      <c r="AP55" s="47"/>
      <c r="AQ55" s="47"/>
      <c r="AR55" s="47"/>
      <c r="AS55" s="47"/>
      <c r="AT55" s="47"/>
      <c r="AU55" s="60">
        <f t="shared" si="111"/>
        <v>0</v>
      </c>
      <c r="AV55" s="43"/>
      <c r="AW55" s="79"/>
      <c r="AX55" s="47"/>
      <c r="AY55" s="47"/>
      <c r="AZ55" s="47"/>
      <c r="BA55" s="47"/>
      <c r="BB55" s="47"/>
      <c r="BC55" s="47"/>
      <c r="BD55" s="47"/>
      <c r="BE55" s="47"/>
      <c r="BF55" s="47"/>
      <c r="BG55" s="60">
        <f t="shared" si="113"/>
        <v>0</v>
      </c>
      <c r="BH55" s="43"/>
      <c r="BI55" s="79"/>
      <c r="BJ55" s="47"/>
      <c r="BK55" s="47"/>
      <c r="BL55" s="47"/>
      <c r="BM55" s="47"/>
      <c r="BN55" s="47"/>
      <c r="BO55" s="47"/>
      <c r="BP55" s="47"/>
      <c r="BQ55" s="47"/>
      <c r="BR55" s="47"/>
      <c r="BS55" s="60">
        <f t="shared" si="115"/>
        <v>0</v>
      </c>
      <c r="BT55" s="43"/>
      <c r="BU55" s="79"/>
      <c r="BV55" s="47"/>
      <c r="BW55" s="47"/>
      <c r="BX55" s="47"/>
      <c r="BY55" s="47"/>
      <c r="BZ55" s="47"/>
      <c r="CA55" s="47"/>
      <c r="CB55" s="47"/>
      <c r="CC55" s="47"/>
      <c r="CD55" s="47"/>
      <c r="CE55" s="60">
        <f t="shared" si="117"/>
        <v>0</v>
      </c>
      <c r="CF55" s="43"/>
      <c r="CG55" s="79"/>
      <c r="CH55" s="47"/>
      <c r="CI55" s="47"/>
      <c r="CJ55" s="47"/>
      <c r="CK55" s="47"/>
      <c r="CL55" s="47"/>
      <c r="CM55" s="47"/>
      <c r="CN55" s="47"/>
      <c r="CO55" s="47"/>
      <c r="CP55" s="47"/>
      <c r="CQ55" s="60">
        <f t="shared" si="119"/>
        <v>0</v>
      </c>
      <c r="CR55" s="43"/>
      <c r="CS55" s="79"/>
      <c r="CT55" s="47"/>
      <c r="CU55" s="47"/>
      <c r="CV55" s="47"/>
      <c r="CW55" s="47"/>
      <c r="CX55" s="47"/>
      <c r="CY55" s="47"/>
      <c r="CZ55" s="47"/>
      <c r="DA55" s="47"/>
      <c r="DB55" s="47"/>
      <c r="DC55" s="60">
        <f t="shared" si="121"/>
        <v>0</v>
      </c>
      <c r="DD55" s="43"/>
      <c r="DE55" s="79"/>
      <c r="DF55" s="47"/>
      <c r="DG55" s="47"/>
      <c r="DH55" s="47"/>
      <c r="DI55" s="47"/>
      <c r="DJ55" s="47"/>
      <c r="DK55" s="47"/>
      <c r="DL55" s="47"/>
      <c r="DM55" s="47"/>
      <c r="DN55" s="47"/>
      <c r="DO55" s="60">
        <f t="shared" si="123"/>
        <v>0</v>
      </c>
      <c r="DP55" s="43"/>
      <c r="DQ55" s="79"/>
      <c r="DR55" s="47"/>
      <c r="DS55" s="47"/>
      <c r="DT55" s="47"/>
      <c r="DU55" s="47"/>
      <c r="DV55" s="47"/>
      <c r="DW55" s="47"/>
      <c r="DX55" s="47"/>
      <c r="DY55" s="47"/>
      <c r="DZ55" s="47"/>
      <c r="EA55" s="60">
        <f t="shared" si="125"/>
        <v>0</v>
      </c>
      <c r="EB55" s="43"/>
      <c r="EC55" s="79"/>
      <c r="ED55" s="47"/>
      <c r="EE55" s="47"/>
      <c r="EF55" s="47"/>
      <c r="EG55" s="47"/>
      <c r="EH55" s="47"/>
      <c r="EI55" s="47"/>
      <c r="EJ55" s="47"/>
      <c r="EK55" s="47"/>
      <c r="EL55" s="47"/>
      <c r="EM55" s="60">
        <f t="shared" si="127"/>
        <v>0</v>
      </c>
    </row>
    <row r="56" spans="1:143" hidden="1" outlineLevel="1">
      <c r="A56" s="70" t="s">
        <v>127</v>
      </c>
      <c r="B56" s="43"/>
      <c r="C56" s="79"/>
      <c r="D56" s="47"/>
      <c r="E56" s="47"/>
      <c r="F56" s="47"/>
      <c r="G56" s="47"/>
      <c r="H56" s="47"/>
      <c r="I56" s="47"/>
      <c r="J56" s="47"/>
      <c r="K56" s="60">
        <f t="shared" si="89"/>
        <v>0</v>
      </c>
      <c r="L56" s="43"/>
      <c r="M56" s="79"/>
      <c r="N56" s="47"/>
      <c r="O56" s="47"/>
      <c r="P56" s="47"/>
      <c r="Q56" s="47"/>
      <c r="R56" s="47"/>
      <c r="S56" s="47"/>
      <c r="T56" s="47"/>
      <c r="U56" s="47"/>
      <c r="V56" s="47"/>
      <c r="W56" s="60">
        <f t="shared" si="99"/>
        <v>0</v>
      </c>
      <c r="X56" s="43"/>
      <c r="Y56" s="79"/>
      <c r="Z56" s="47"/>
      <c r="AA56" s="47"/>
      <c r="AB56" s="47"/>
      <c r="AC56" s="47"/>
      <c r="AD56" s="47"/>
      <c r="AE56" s="47"/>
      <c r="AF56" s="47"/>
      <c r="AG56" s="47"/>
      <c r="AH56" s="47"/>
      <c r="AI56" s="60">
        <f t="shared" si="109"/>
        <v>0</v>
      </c>
      <c r="AJ56" s="43"/>
      <c r="AK56" s="79"/>
      <c r="AL56" s="47"/>
      <c r="AM56" s="47"/>
      <c r="AN56" s="47"/>
      <c r="AO56" s="47"/>
      <c r="AP56" s="47"/>
      <c r="AQ56" s="47"/>
      <c r="AR56" s="47"/>
      <c r="AS56" s="47"/>
      <c r="AT56" s="47"/>
      <c r="AU56" s="60">
        <f t="shared" si="111"/>
        <v>0</v>
      </c>
      <c r="AV56" s="43"/>
      <c r="AW56" s="79"/>
      <c r="AX56" s="47"/>
      <c r="AY56" s="47"/>
      <c r="AZ56" s="47"/>
      <c r="BA56" s="47"/>
      <c r="BB56" s="47"/>
      <c r="BC56" s="47"/>
      <c r="BD56" s="47"/>
      <c r="BE56" s="47"/>
      <c r="BF56" s="47"/>
      <c r="BG56" s="60">
        <f t="shared" si="113"/>
        <v>0</v>
      </c>
      <c r="BH56" s="43"/>
      <c r="BI56" s="79"/>
      <c r="BJ56" s="47"/>
      <c r="BK56" s="47"/>
      <c r="BL56" s="47"/>
      <c r="BM56" s="47"/>
      <c r="BN56" s="47"/>
      <c r="BO56" s="47"/>
      <c r="BP56" s="47"/>
      <c r="BQ56" s="47"/>
      <c r="BR56" s="47"/>
      <c r="BS56" s="60">
        <f t="shared" si="115"/>
        <v>0</v>
      </c>
      <c r="BT56" s="43"/>
      <c r="BU56" s="79"/>
      <c r="BV56" s="47"/>
      <c r="BW56" s="47"/>
      <c r="BX56" s="47"/>
      <c r="BY56" s="47"/>
      <c r="BZ56" s="47"/>
      <c r="CA56" s="47"/>
      <c r="CB56" s="47"/>
      <c r="CC56" s="47"/>
      <c r="CD56" s="47"/>
      <c r="CE56" s="60">
        <f t="shared" si="117"/>
        <v>0</v>
      </c>
      <c r="CF56" s="43"/>
      <c r="CG56" s="79"/>
      <c r="CH56" s="47"/>
      <c r="CI56" s="47"/>
      <c r="CJ56" s="47"/>
      <c r="CK56" s="47"/>
      <c r="CL56" s="47"/>
      <c r="CM56" s="47"/>
      <c r="CN56" s="47"/>
      <c r="CO56" s="47"/>
      <c r="CP56" s="47"/>
      <c r="CQ56" s="60">
        <f t="shared" si="119"/>
        <v>0</v>
      </c>
      <c r="CR56" s="43"/>
      <c r="CS56" s="79"/>
      <c r="CT56" s="47"/>
      <c r="CU56" s="47"/>
      <c r="CV56" s="47"/>
      <c r="CW56" s="47"/>
      <c r="CX56" s="47"/>
      <c r="CY56" s="47"/>
      <c r="CZ56" s="47"/>
      <c r="DA56" s="47"/>
      <c r="DB56" s="47"/>
      <c r="DC56" s="60">
        <f t="shared" si="121"/>
        <v>0</v>
      </c>
      <c r="DD56" s="43"/>
      <c r="DE56" s="79"/>
      <c r="DF56" s="47"/>
      <c r="DG56" s="47"/>
      <c r="DH56" s="47"/>
      <c r="DI56" s="47"/>
      <c r="DJ56" s="47"/>
      <c r="DK56" s="47"/>
      <c r="DL56" s="47"/>
      <c r="DM56" s="47"/>
      <c r="DN56" s="47"/>
      <c r="DO56" s="60">
        <f t="shared" si="123"/>
        <v>0</v>
      </c>
      <c r="DP56" s="43"/>
      <c r="DQ56" s="79"/>
      <c r="DR56" s="47"/>
      <c r="DS56" s="47"/>
      <c r="DT56" s="47"/>
      <c r="DU56" s="47"/>
      <c r="DV56" s="47"/>
      <c r="DW56" s="47"/>
      <c r="DX56" s="47"/>
      <c r="DY56" s="47"/>
      <c r="DZ56" s="47"/>
      <c r="EA56" s="60">
        <f t="shared" si="125"/>
        <v>0</v>
      </c>
      <c r="EB56" s="43"/>
      <c r="EC56" s="79"/>
      <c r="ED56" s="47"/>
      <c r="EE56" s="47"/>
      <c r="EF56" s="47"/>
      <c r="EG56" s="47"/>
      <c r="EH56" s="47"/>
      <c r="EI56" s="47"/>
      <c r="EJ56" s="47"/>
      <c r="EK56" s="47"/>
      <c r="EL56" s="47"/>
      <c r="EM56" s="60">
        <f t="shared" si="127"/>
        <v>0</v>
      </c>
    </row>
    <row r="57" spans="1:143" hidden="1" outlineLevel="1">
      <c r="A57" s="70" t="s">
        <v>129</v>
      </c>
      <c r="B57" s="43"/>
      <c r="C57" s="79"/>
      <c r="D57" s="47"/>
      <c r="E57" s="47"/>
      <c r="F57" s="47"/>
      <c r="G57" s="47"/>
      <c r="H57" s="47"/>
      <c r="I57" s="47"/>
      <c r="J57" s="47"/>
      <c r="K57" s="60">
        <f t="shared" si="89"/>
        <v>0</v>
      </c>
      <c r="L57" s="43"/>
      <c r="M57" s="79"/>
      <c r="N57" s="47"/>
      <c r="O57" s="47"/>
      <c r="P57" s="47"/>
      <c r="Q57" s="47"/>
      <c r="R57" s="47"/>
      <c r="S57" s="47"/>
      <c r="T57" s="47"/>
      <c r="U57" s="47"/>
      <c r="V57" s="47"/>
      <c r="W57" s="60">
        <f t="shared" si="99"/>
        <v>0</v>
      </c>
      <c r="X57" s="43"/>
      <c r="Y57" s="79"/>
      <c r="Z57" s="47"/>
      <c r="AA57" s="47"/>
      <c r="AB57" s="47"/>
      <c r="AC57" s="47"/>
      <c r="AD57" s="47"/>
      <c r="AE57" s="47"/>
      <c r="AF57" s="47"/>
      <c r="AG57" s="47"/>
      <c r="AH57" s="47"/>
      <c r="AI57" s="60">
        <f t="shared" si="109"/>
        <v>0</v>
      </c>
      <c r="AJ57" s="43"/>
      <c r="AK57" s="79"/>
      <c r="AL57" s="47"/>
      <c r="AM57" s="47"/>
      <c r="AN57" s="47"/>
      <c r="AO57" s="47"/>
      <c r="AP57" s="47"/>
      <c r="AQ57" s="47"/>
      <c r="AR57" s="47"/>
      <c r="AS57" s="47"/>
      <c r="AT57" s="47"/>
      <c r="AU57" s="60">
        <f t="shared" si="111"/>
        <v>0</v>
      </c>
      <c r="AV57" s="43"/>
      <c r="AW57" s="79"/>
      <c r="AX57" s="47"/>
      <c r="AY57" s="47"/>
      <c r="AZ57" s="47"/>
      <c r="BA57" s="47"/>
      <c r="BB57" s="47"/>
      <c r="BC57" s="47"/>
      <c r="BD57" s="47"/>
      <c r="BE57" s="47"/>
      <c r="BF57" s="47"/>
      <c r="BG57" s="60">
        <f t="shared" si="113"/>
        <v>0</v>
      </c>
      <c r="BH57" s="43"/>
      <c r="BI57" s="79"/>
      <c r="BJ57" s="47"/>
      <c r="BK57" s="47"/>
      <c r="BL57" s="47"/>
      <c r="BM57" s="47"/>
      <c r="BN57" s="47"/>
      <c r="BO57" s="47"/>
      <c r="BP57" s="47"/>
      <c r="BQ57" s="47"/>
      <c r="BR57" s="47"/>
      <c r="BS57" s="60">
        <f t="shared" si="115"/>
        <v>0</v>
      </c>
      <c r="BT57" s="43"/>
      <c r="BU57" s="79"/>
      <c r="BV57" s="47"/>
      <c r="BW57" s="47"/>
      <c r="BX57" s="47"/>
      <c r="BY57" s="47"/>
      <c r="BZ57" s="47"/>
      <c r="CA57" s="47"/>
      <c r="CB57" s="47"/>
      <c r="CC57" s="47"/>
      <c r="CD57" s="47"/>
      <c r="CE57" s="60">
        <f t="shared" si="117"/>
        <v>0</v>
      </c>
      <c r="CF57" s="43"/>
      <c r="CG57" s="79"/>
      <c r="CH57" s="47"/>
      <c r="CI57" s="47"/>
      <c r="CJ57" s="47"/>
      <c r="CK57" s="47"/>
      <c r="CL57" s="47"/>
      <c r="CM57" s="47"/>
      <c r="CN57" s="47"/>
      <c r="CO57" s="47"/>
      <c r="CP57" s="47"/>
      <c r="CQ57" s="60">
        <f t="shared" si="119"/>
        <v>0</v>
      </c>
      <c r="CR57" s="43"/>
      <c r="CS57" s="79"/>
      <c r="CT57" s="47"/>
      <c r="CU57" s="47"/>
      <c r="CV57" s="47"/>
      <c r="CW57" s="47"/>
      <c r="CX57" s="47"/>
      <c r="CY57" s="47"/>
      <c r="CZ57" s="47"/>
      <c r="DA57" s="47"/>
      <c r="DB57" s="47"/>
      <c r="DC57" s="60">
        <f t="shared" si="121"/>
        <v>0</v>
      </c>
      <c r="DD57" s="43"/>
      <c r="DE57" s="79"/>
      <c r="DF57" s="47"/>
      <c r="DG57" s="47"/>
      <c r="DH57" s="47"/>
      <c r="DI57" s="47"/>
      <c r="DJ57" s="47"/>
      <c r="DK57" s="47"/>
      <c r="DL57" s="47"/>
      <c r="DM57" s="47"/>
      <c r="DN57" s="47"/>
      <c r="DO57" s="60">
        <f t="shared" si="123"/>
        <v>0</v>
      </c>
      <c r="DP57" s="43"/>
      <c r="DQ57" s="79"/>
      <c r="DR57" s="47"/>
      <c r="DS57" s="47"/>
      <c r="DT57" s="47"/>
      <c r="DU57" s="47"/>
      <c r="DV57" s="47"/>
      <c r="DW57" s="47"/>
      <c r="DX57" s="47"/>
      <c r="DY57" s="47"/>
      <c r="DZ57" s="47"/>
      <c r="EA57" s="60">
        <f t="shared" si="125"/>
        <v>0</v>
      </c>
      <c r="EB57" s="43"/>
      <c r="EC57" s="79"/>
      <c r="ED57" s="47"/>
      <c r="EE57" s="47"/>
      <c r="EF57" s="47"/>
      <c r="EG57" s="47"/>
      <c r="EH57" s="47"/>
      <c r="EI57" s="47"/>
      <c r="EJ57" s="47"/>
      <c r="EK57" s="47"/>
      <c r="EL57" s="47"/>
      <c r="EM57" s="60">
        <f t="shared" si="127"/>
        <v>0</v>
      </c>
    </row>
    <row r="58" spans="1:143" hidden="1" outlineLevel="1">
      <c r="A58" s="70" t="s">
        <v>128</v>
      </c>
      <c r="B58" s="43"/>
      <c r="C58" s="79"/>
      <c r="D58" s="47"/>
      <c r="E58" s="47"/>
      <c r="F58" s="47"/>
      <c r="G58" s="47"/>
      <c r="H58" s="47"/>
      <c r="I58" s="47"/>
      <c r="J58" s="47"/>
      <c r="K58" s="60">
        <f t="shared" si="89"/>
        <v>0</v>
      </c>
      <c r="L58" s="43"/>
      <c r="M58" s="79"/>
      <c r="N58" s="47"/>
      <c r="O58" s="47"/>
      <c r="P58" s="47"/>
      <c r="Q58" s="47"/>
      <c r="R58" s="47"/>
      <c r="S58" s="47"/>
      <c r="T58" s="47"/>
      <c r="U58" s="47"/>
      <c r="V58" s="47"/>
      <c r="W58" s="60">
        <f t="shared" si="99"/>
        <v>0</v>
      </c>
      <c r="X58" s="43"/>
      <c r="Y58" s="79"/>
      <c r="Z58" s="47"/>
      <c r="AA58" s="47"/>
      <c r="AB58" s="47"/>
      <c r="AC58" s="47"/>
      <c r="AD58" s="47"/>
      <c r="AE58" s="47"/>
      <c r="AF58" s="47"/>
      <c r="AG58" s="47"/>
      <c r="AH58" s="47"/>
      <c r="AI58" s="60">
        <f t="shared" si="109"/>
        <v>0</v>
      </c>
      <c r="AJ58" s="43"/>
      <c r="AK58" s="79"/>
      <c r="AL58" s="47"/>
      <c r="AM58" s="47"/>
      <c r="AN58" s="47"/>
      <c r="AO58" s="47"/>
      <c r="AP58" s="47"/>
      <c r="AQ58" s="47"/>
      <c r="AR58" s="47"/>
      <c r="AS58" s="47"/>
      <c r="AT58" s="47"/>
      <c r="AU58" s="60">
        <f t="shared" si="111"/>
        <v>0</v>
      </c>
      <c r="AV58" s="43"/>
      <c r="AW58" s="79"/>
      <c r="AX58" s="47"/>
      <c r="AY58" s="47"/>
      <c r="AZ58" s="47"/>
      <c r="BA58" s="47"/>
      <c r="BB58" s="47"/>
      <c r="BC58" s="47"/>
      <c r="BD58" s="47"/>
      <c r="BE58" s="47"/>
      <c r="BF58" s="47"/>
      <c r="BG58" s="60">
        <f t="shared" si="113"/>
        <v>0</v>
      </c>
      <c r="BH58" s="43"/>
      <c r="BI58" s="79"/>
      <c r="BJ58" s="47"/>
      <c r="BK58" s="47"/>
      <c r="BL58" s="47"/>
      <c r="BM58" s="47"/>
      <c r="BN58" s="47"/>
      <c r="BO58" s="47"/>
      <c r="BP58" s="47"/>
      <c r="BQ58" s="47"/>
      <c r="BR58" s="47"/>
      <c r="BS58" s="60">
        <f t="shared" si="115"/>
        <v>0</v>
      </c>
      <c r="BT58" s="43"/>
      <c r="BU58" s="79"/>
      <c r="BV58" s="47"/>
      <c r="BW58" s="47"/>
      <c r="BX58" s="47"/>
      <c r="BY58" s="47"/>
      <c r="BZ58" s="47"/>
      <c r="CA58" s="47"/>
      <c r="CB58" s="47"/>
      <c r="CC58" s="47"/>
      <c r="CD58" s="47"/>
      <c r="CE58" s="60">
        <f t="shared" si="117"/>
        <v>0</v>
      </c>
      <c r="CF58" s="43"/>
      <c r="CG58" s="79"/>
      <c r="CH58" s="47"/>
      <c r="CI58" s="47"/>
      <c r="CJ58" s="47"/>
      <c r="CK58" s="47"/>
      <c r="CL58" s="47"/>
      <c r="CM58" s="47"/>
      <c r="CN58" s="47"/>
      <c r="CO58" s="47"/>
      <c r="CP58" s="47"/>
      <c r="CQ58" s="60">
        <f t="shared" si="119"/>
        <v>0</v>
      </c>
      <c r="CR58" s="43"/>
      <c r="CS58" s="79"/>
      <c r="CT58" s="47"/>
      <c r="CU58" s="47"/>
      <c r="CV58" s="47"/>
      <c r="CW58" s="47"/>
      <c r="CX58" s="47"/>
      <c r="CY58" s="47"/>
      <c r="CZ58" s="47"/>
      <c r="DA58" s="47"/>
      <c r="DB58" s="47"/>
      <c r="DC58" s="60">
        <f t="shared" si="121"/>
        <v>0</v>
      </c>
      <c r="DD58" s="43"/>
      <c r="DE58" s="79"/>
      <c r="DF58" s="47"/>
      <c r="DG58" s="47"/>
      <c r="DH58" s="47"/>
      <c r="DI58" s="47"/>
      <c r="DJ58" s="47"/>
      <c r="DK58" s="47"/>
      <c r="DL58" s="47"/>
      <c r="DM58" s="47"/>
      <c r="DN58" s="47"/>
      <c r="DO58" s="60">
        <f t="shared" si="123"/>
        <v>0</v>
      </c>
      <c r="DP58" s="43"/>
      <c r="DQ58" s="79"/>
      <c r="DR58" s="47"/>
      <c r="DS58" s="47"/>
      <c r="DT58" s="47"/>
      <c r="DU58" s="47"/>
      <c r="DV58" s="47"/>
      <c r="DW58" s="47"/>
      <c r="DX58" s="47"/>
      <c r="DY58" s="47"/>
      <c r="DZ58" s="47"/>
      <c r="EA58" s="60">
        <f t="shared" si="125"/>
        <v>0</v>
      </c>
      <c r="EB58" s="43"/>
      <c r="EC58" s="79"/>
      <c r="ED58" s="47"/>
      <c r="EE58" s="47"/>
      <c r="EF58" s="47"/>
      <c r="EG58" s="47"/>
      <c r="EH58" s="47"/>
      <c r="EI58" s="47"/>
      <c r="EJ58" s="47"/>
      <c r="EK58" s="47"/>
      <c r="EL58" s="47"/>
      <c r="EM58" s="60">
        <f t="shared" si="127"/>
        <v>0</v>
      </c>
    </row>
    <row r="59" spans="1:143" hidden="1" outlineLevel="1">
      <c r="A59" s="70"/>
      <c r="B59" s="43"/>
      <c r="C59" s="79"/>
      <c r="D59" s="47"/>
      <c r="E59" s="47"/>
      <c r="F59" s="47"/>
      <c r="G59" s="47"/>
      <c r="H59" s="47"/>
      <c r="I59" s="47"/>
      <c r="J59" s="47"/>
      <c r="K59" s="60"/>
      <c r="L59" s="43"/>
      <c r="M59" s="79"/>
      <c r="N59" s="47"/>
      <c r="O59" s="47"/>
      <c r="P59" s="47"/>
      <c r="Q59" s="47"/>
      <c r="R59" s="47"/>
      <c r="S59" s="47"/>
      <c r="T59" s="47"/>
      <c r="U59" s="47"/>
      <c r="V59" s="47"/>
      <c r="W59" s="60"/>
      <c r="X59" s="43"/>
      <c r="Y59" s="79"/>
      <c r="Z59" s="47"/>
      <c r="AA59" s="47"/>
      <c r="AB59" s="47"/>
      <c r="AC59" s="47"/>
      <c r="AD59" s="47"/>
      <c r="AE59" s="47"/>
      <c r="AF59" s="47"/>
      <c r="AG59" s="47"/>
      <c r="AH59" s="47"/>
      <c r="AI59" s="60"/>
      <c r="AJ59" s="43"/>
      <c r="AK59" s="79"/>
      <c r="AL59" s="47"/>
      <c r="AM59" s="47"/>
      <c r="AN59" s="47"/>
      <c r="AO59" s="47"/>
      <c r="AP59" s="47"/>
      <c r="AQ59" s="47"/>
      <c r="AR59" s="47"/>
      <c r="AS59" s="47"/>
      <c r="AT59" s="47"/>
      <c r="AU59" s="60"/>
      <c r="AV59" s="43"/>
      <c r="AW59" s="79"/>
      <c r="AX59" s="47"/>
      <c r="AY59" s="47"/>
      <c r="AZ59" s="47"/>
      <c r="BA59" s="47"/>
      <c r="BB59" s="47"/>
      <c r="BC59" s="47"/>
      <c r="BD59" s="47"/>
      <c r="BE59" s="47"/>
      <c r="BF59" s="47"/>
      <c r="BG59" s="60"/>
      <c r="BH59" s="43"/>
      <c r="BI59" s="79"/>
      <c r="BJ59" s="47"/>
      <c r="BK59" s="47"/>
      <c r="BL59" s="47"/>
      <c r="BM59" s="47"/>
      <c r="BN59" s="47"/>
      <c r="BO59" s="47"/>
      <c r="BP59" s="47"/>
      <c r="BQ59" s="47"/>
      <c r="BR59" s="47"/>
      <c r="BS59" s="60"/>
      <c r="BT59" s="43"/>
      <c r="BU59" s="79"/>
      <c r="BV59" s="47"/>
      <c r="BW59" s="47"/>
      <c r="BX59" s="47"/>
      <c r="BY59" s="47"/>
      <c r="BZ59" s="47"/>
      <c r="CA59" s="47"/>
      <c r="CB59" s="47"/>
      <c r="CC59" s="47"/>
      <c r="CD59" s="47"/>
      <c r="CE59" s="60"/>
      <c r="CF59" s="43"/>
      <c r="CG59" s="79"/>
      <c r="CH59" s="47"/>
      <c r="CI59" s="47"/>
      <c r="CJ59" s="47"/>
      <c r="CK59" s="47"/>
      <c r="CL59" s="47"/>
      <c r="CM59" s="47"/>
      <c r="CN59" s="47"/>
      <c r="CO59" s="47"/>
      <c r="CP59" s="47"/>
      <c r="CQ59" s="60"/>
      <c r="CR59" s="43"/>
      <c r="CS59" s="79"/>
      <c r="CT59" s="47"/>
      <c r="CU59" s="47"/>
      <c r="CV59" s="47"/>
      <c r="CW59" s="47"/>
      <c r="CX59" s="47"/>
      <c r="CY59" s="47"/>
      <c r="CZ59" s="47"/>
      <c r="DA59" s="47"/>
      <c r="DB59" s="47"/>
      <c r="DC59" s="60"/>
      <c r="DD59" s="43"/>
      <c r="DE59" s="79"/>
      <c r="DF59" s="47"/>
      <c r="DG59" s="47"/>
      <c r="DH59" s="47"/>
      <c r="DI59" s="47"/>
      <c r="DJ59" s="47"/>
      <c r="DK59" s="47"/>
      <c r="DL59" s="47"/>
      <c r="DM59" s="47"/>
      <c r="DN59" s="47"/>
      <c r="DO59" s="60"/>
      <c r="DP59" s="43"/>
      <c r="DQ59" s="79"/>
      <c r="DR59" s="47"/>
      <c r="DS59" s="47"/>
      <c r="DT59" s="47"/>
      <c r="DU59" s="47"/>
      <c r="DV59" s="47"/>
      <c r="DW59" s="47"/>
      <c r="DX59" s="47"/>
      <c r="DY59" s="47"/>
      <c r="DZ59" s="47"/>
      <c r="EA59" s="60"/>
      <c r="EB59" s="43"/>
      <c r="EC59" s="79"/>
      <c r="ED59" s="47"/>
      <c r="EE59" s="47"/>
      <c r="EF59" s="47"/>
      <c r="EG59" s="47"/>
      <c r="EH59" s="47"/>
      <c r="EI59" s="47"/>
      <c r="EJ59" s="47"/>
      <c r="EK59" s="47"/>
      <c r="EL59" s="47"/>
      <c r="EM59" s="60"/>
    </row>
    <row r="60" spans="1:143" collapsed="1">
      <c r="A60" s="72" t="s">
        <v>131</v>
      </c>
      <c r="B60" s="44"/>
      <c r="C60" s="81">
        <f>+SUM(C61:C67)</f>
        <v>0</v>
      </c>
      <c r="D60" s="53">
        <f t="shared" ref="D60" si="128">+SUM(D61:D67)</f>
        <v>0</v>
      </c>
      <c r="E60" s="53">
        <f t="shared" ref="E60" si="129">+SUM(E61:E67)</f>
        <v>0</v>
      </c>
      <c r="F60" s="53">
        <f t="shared" ref="F60" si="130">+SUM(F61:F67)</f>
        <v>0</v>
      </c>
      <c r="G60" s="53">
        <f t="shared" ref="G60" si="131">+SUM(G61:G67)</f>
        <v>0</v>
      </c>
      <c r="H60" s="53">
        <f t="shared" ref="H60" si="132">+SUM(H61:H67)</f>
        <v>0</v>
      </c>
      <c r="I60" s="53">
        <f t="shared" ref="I60" si="133">+SUM(I61:I67)</f>
        <v>0</v>
      </c>
      <c r="J60" s="53">
        <f t="shared" ref="J60" si="134">+SUM(J61:J67)</f>
        <v>0</v>
      </c>
      <c r="K60" s="53">
        <f t="shared" ref="K60:K66" si="135">+SUM(C60:J60)</f>
        <v>0</v>
      </c>
      <c r="L60" s="44"/>
      <c r="M60" s="81">
        <f>+SUM(M61:M67)</f>
        <v>0</v>
      </c>
      <c r="N60" s="53">
        <f t="shared" ref="N60" si="136">+SUM(N61:N67)</f>
        <v>0</v>
      </c>
      <c r="O60" s="53">
        <f t="shared" ref="O60" si="137">+SUM(O61:O67)</f>
        <v>0</v>
      </c>
      <c r="P60" s="53">
        <f t="shared" ref="P60" si="138">+SUM(P61:P67)</f>
        <v>0</v>
      </c>
      <c r="Q60" s="53">
        <f t="shared" ref="Q60" si="139">+SUM(Q61:Q67)</f>
        <v>0</v>
      </c>
      <c r="R60" s="53">
        <f t="shared" ref="R60" si="140">+SUM(R61:R67)</f>
        <v>0</v>
      </c>
      <c r="S60" s="53">
        <f t="shared" ref="S60" si="141">+SUM(S61:S67)</f>
        <v>0</v>
      </c>
      <c r="T60" s="53">
        <f t="shared" ref="T60" si="142">+SUM(T61:T67)</f>
        <v>0</v>
      </c>
      <c r="U60" s="53">
        <f t="shared" ref="U60" si="143">+SUM(U61:U67)</f>
        <v>0</v>
      </c>
      <c r="V60" s="53">
        <f t="shared" ref="V60" si="144">+SUM(V61:V67)</f>
        <v>0</v>
      </c>
      <c r="W60" s="53">
        <f t="shared" ref="W60:W66" si="145">+SUM(M60:V60)</f>
        <v>0</v>
      </c>
      <c r="X60" s="44"/>
      <c r="Y60" s="81">
        <f>+SUM(Y61:Y67)</f>
        <v>0</v>
      </c>
      <c r="Z60" s="53">
        <f t="shared" ref="Z60" si="146">+SUM(Z61:Z67)</f>
        <v>0</v>
      </c>
      <c r="AA60" s="53">
        <f t="shared" ref="AA60" si="147">+SUM(AA61:AA67)</f>
        <v>0</v>
      </c>
      <c r="AB60" s="53">
        <f t="shared" ref="AB60" si="148">+SUM(AB61:AB67)</f>
        <v>0</v>
      </c>
      <c r="AC60" s="53">
        <f t="shared" ref="AC60" si="149">+SUM(AC61:AC67)</f>
        <v>0</v>
      </c>
      <c r="AD60" s="53">
        <f t="shared" ref="AD60" si="150">+SUM(AD61:AD67)</f>
        <v>0</v>
      </c>
      <c r="AE60" s="53">
        <f t="shared" ref="AE60" si="151">+SUM(AE61:AE67)</f>
        <v>0</v>
      </c>
      <c r="AF60" s="53">
        <f t="shared" ref="AF60" si="152">+SUM(AF61:AF67)</f>
        <v>0</v>
      </c>
      <c r="AG60" s="53">
        <f t="shared" ref="AG60" si="153">+SUM(AG61:AG67)</f>
        <v>0</v>
      </c>
      <c r="AH60" s="53">
        <f t="shared" ref="AH60" si="154">+SUM(AH61:AH67)</f>
        <v>0</v>
      </c>
      <c r="AI60" s="53">
        <f t="shared" ref="AI60:AI63" si="155">+SUM(Y60:AH60)</f>
        <v>0</v>
      </c>
      <c r="AJ60" s="44"/>
      <c r="AK60" s="81">
        <f>+SUM(AK61:AK67)</f>
        <v>0</v>
      </c>
      <c r="AL60" s="53">
        <f t="shared" ref="AL60:AT60" si="156">+SUM(AL61:AL67)</f>
        <v>0</v>
      </c>
      <c r="AM60" s="53">
        <f t="shared" si="156"/>
        <v>0</v>
      </c>
      <c r="AN60" s="53">
        <f t="shared" si="156"/>
        <v>0</v>
      </c>
      <c r="AO60" s="53">
        <f t="shared" si="156"/>
        <v>0</v>
      </c>
      <c r="AP60" s="53">
        <f t="shared" si="156"/>
        <v>0</v>
      </c>
      <c r="AQ60" s="53">
        <f t="shared" si="156"/>
        <v>0</v>
      </c>
      <c r="AR60" s="53">
        <f t="shared" si="156"/>
        <v>0</v>
      </c>
      <c r="AS60" s="53">
        <f t="shared" si="156"/>
        <v>0</v>
      </c>
      <c r="AT60" s="53">
        <f t="shared" si="156"/>
        <v>0</v>
      </c>
      <c r="AU60" s="53">
        <f t="shared" ref="AU60:AU63" si="157">+SUM(AK60:AT60)</f>
        <v>0</v>
      </c>
      <c r="AV60" s="44"/>
      <c r="AW60" s="81">
        <f>+SUM(AW61:AW67)</f>
        <v>0</v>
      </c>
      <c r="AX60" s="53">
        <f t="shared" ref="AX60:BF60" si="158">+SUM(AX61:AX67)</f>
        <v>0</v>
      </c>
      <c r="AY60" s="53">
        <f t="shared" si="158"/>
        <v>0</v>
      </c>
      <c r="AZ60" s="53">
        <f t="shared" si="158"/>
        <v>0</v>
      </c>
      <c r="BA60" s="53">
        <f t="shared" si="158"/>
        <v>0</v>
      </c>
      <c r="BB60" s="53">
        <f t="shared" si="158"/>
        <v>0</v>
      </c>
      <c r="BC60" s="53">
        <f t="shared" si="158"/>
        <v>0</v>
      </c>
      <c r="BD60" s="53">
        <f t="shared" si="158"/>
        <v>0</v>
      </c>
      <c r="BE60" s="53">
        <f t="shared" si="158"/>
        <v>0</v>
      </c>
      <c r="BF60" s="53">
        <f t="shared" si="158"/>
        <v>0</v>
      </c>
      <c r="BG60" s="53">
        <f t="shared" ref="BG60:BG63" si="159">+SUM(AW60:BF60)</f>
        <v>0</v>
      </c>
      <c r="BH60" s="44"/>
      <c r="BI60" s="81">
        <f>+SUM(BI61:BI67)</f>
        <v>0</v>
      </c>
      <c r="BJ60" s="53">
        <f t="shared" ref="BJ60:BR60" si="160">+SUM(BJ61:BJ67)</f>
        <v>0</v>
      </c>
      <c r="BK60" s="53">
        <f t="shared" si="160"/>
        <v>0</v>
      </c>
      <c r="BL60" s="53">
        <f t="shared" si="160"/>
        <v>0</v>
      </c>
      <c r="BM60" s="53">
        <f t="shared" si="160"/>
        <v>0</v>
      </c>
      <c r="BN60" s="53">
        <f t="shared" si="160"/>
        <v>0</v>
      </c>
      <c r="BO60" s="53">
        <f t="shared" si="160"/>
        <v>0</v>
      </c>
      <c r="BP60" s="53">
        <f t="shared" si="160"/>
        <v>0</v>
      </c>
      <c r="BQ60" s="53">
        <f t="shared" si="160"/>
        <v>0</v>
      </c>
      <c r="BR60" s="53">
        <f t="shared" si="160"/>
        <v>0</v>
      </c>
      <c r="BS60" s="53">
        <f t="shared" ref="BS60:BS63" si="161">+SUM(BI60:BR60)</f>
        <v>0</v>
      </c>
      <c r="BT60" s="44"/>
      <c r="BU60" s="81">
        <f>+SUM(BU61:BU67)</f>
        <v>0</v>
      </c>
      <c r="BV60" s="53">
        <f t="shared" ref="BV60:CD60" si="162">+SUM(BV61:BV67)</f>
        <v>0</v>
      </c>
      <c r="BW60" s="53">
        <f t="shared" si="162"/>
        <v>0</v>
      </c>
      <c r="BX60" s="53">
        <f t="shared" si="162"/>
        <v>0</v>
      </c>
      <c r="BY60" s="53">
        <f t="shared" si="162"/>
        <v>0</v>
      </c>
      <c r="BZ60" s="53">
        <f t="shared" si="162"/>
        <v>0</v>
      </c>
      <c r="CA60" s="53">
        <f t="shared" si="162"/>
        <v>0</v>
      </c>
      <c r="CB60" s="53">
        <f t="shared" si="162"/>
        <v>0</v>
      </c>
      <c r="CC60" s="53">
        <f t="shared" si="162"/>
        <v>0</v>
      </c>
      <c r="CD60" s="53">
        <f t="shared" si="162"/>
        <v>0</v>
      </c>
      <c r="CE60" s="53">
        <f t="shared" ref="CE60:CE63" si="163">+SUM(BU60:CD60)</f>
        <v>0</v>
      </c>
      <c r="CF60" s="44"/>
      <c r="CG60" s="81">
        <f>+SUM(CG61:CG67)</f>
        <v>0</v>
      </c>
      <c r="CH60" s="53">
        <f t="shared" ref="CH60:CP60" si="164">+SUM(CH61:CH67)</f>
        <v>0</v>
      </c>
      <c r="CI60" s="53">
        <f t="shared" si="164"/>
        <v>0</v>
      </c>
      <c r="CJ60" s="53">
        <f t="shared" si="164"/>
        <v>0</v>
      </c>
      <c r="CK60" s="53">
        <f t="shared" si="164"/>
        <v>0</v>
      </c>
      <c r="CL60" s="53">
        <f t="shared" si="164"/>
        <v>0</v>
      </c>
      <c r="CM60" s="53">
        <f t="shared" si="164"/>
        <v>0</v>
      </c>
      <c r="CN60" s="53">
        <f t="shared" si="164"/>
        <v>0</v>
      </c>
      <c r="CO60" s="53">
        <f t="shared" si="164"/>
        <v>0</v>
      </c>
      <c r="CP60" s="53">
        <f t="shared" si="164"/>
        <v>0</v>
      </c>
      <c r="CQ60" s="53">
        <f t="shared" ref="CQ60:CQ63" si="165">+SUM(CG60:CP60)</f>
        <v>0</v>
      </c>
      <c r="CR60" s="44"/>
      <c r="CS60" s="81">
        <f>+SUM(CS61:CS67)</f>
        <v>0</v>
      </c>
      <c r="CT60" s="53">
        <f t="shared" ref="CT60:DB60" si="166">+SUM(CT61:CT67)</f>
        <v>0</v>
      </c>
      <c r="CU60" s="53">
        <f t="shared" si="166"/>
        <v>0</v>
      </c>
      <c r="CV60" s="53">
        <f t="shared" si="166"/>
        <v>0</v>
      </c>
      <c r="CW60" s="53">
        <f t="shared" si="166"/>
        <v>0</v>
      </c>
      <c r="CX60" s="53">
        <f t="shared" si="166"/>
        <v>0</v>
      </c>
      <c r="CY60" s="53">
        <f t="shared" si="166"/>
        <v>0</v>
      </c>
      <c r="CZ60" s="53">
        <f t="shared" si="166"/>
        <v>0</v>
      </c>
      <c r="DA60" s="53">
        <f t="shared" si="166"/>
        <v>0</v>
      </c>
      <c r="DB60" s="53">
        <f t="shared" si="166"/>
        <v>0</v>
      </c>
      <c r="DC60" s="53">
        <f t="shared" ref="DC60:DC63" si="167">+SUM(CS60:DB60)</f>
        <v>0</v>
      </c>
      <c r="DD60" s="44"/>
      <c r="DE60" s="81">
        <f>+SUM(DE61:DE67)</f>
        <v>0</v>
      </c>
      <c r="DF60" s="53">
        <f t="shared" ref="DF60:DN60" si="168">+SUM(DF61:DF67)</f>
        <v>0</v>
      </c>
      <c r="DG60" s="53">
        <f t="shared" si="168"/>
        <v>0</v>
      </c>
      <c r="DH60" s="53">
        <f t="shared" si="168"/>
        <v>0</v>
      </c>
      <c r="DI60" s="53">
        <f t="shared" si="168"/>
        <v>0</v>
      </c>
      <c r="DJ60" s="53">
        <f t="shared" si="168"/>
        <v>0</v>
      </c>
      <c r="DK60" s="53">
        <f t="shared" si="168"/>
        <v>0</v>
      </c>
      <c r="DL60" s="53">
        <f t="shared" si="168"/>
        <v>0</v>
      </c>
      <c r="DM60" s="53">
        <f t="shared" si="168"/>
        <v>0</v>
      </c>
      <c r="DN60" s="53">
        <f t="shared" si="168"/>
        <v>0</v>
      </c>
      <c r="DO60" s="53">
        <f t="shared" ref="DO60:DO63" si="169">+SUM(DE60:DN60)</f>
        <v>0</v>
      </c>
      <c r="DP60" s="44"/>
      <c r="DQ60" s="81">
        <f>+SUM(DQ61:DQ67)</f>
        <v>0</v>
      </c>
      <c r="DR60" s="53">
        <f t="shared" ref="DR60:DZ60" si="170">+SUM(DR61:DR67)</f>
        <v>0</v>
      </c>
      <c r="DS60" s="53">
        <f t="shared" si="170"/>
        <v>0</v>
      </c>
      <c r="DT60" s="53">
        <f t="shared" si="170"/>
        <v>0</v>
      </c>
      <c r="DU60" s="53">
        <f t="shared" si="170"/>
        <v>0</v>
      </c>
      <c r="DV60" s="53">
        <f t="shared" si="170"/>
        <v>0</v>
      </c>
      <c r="DW60" s="53">
        <f t="shared" si="170"/>
        <v>0</v>
      </c>
      <c r="DX60" s="53">
        <f t="shared" si="170"/>
        <v>0</v>
      </c>
      <c r="DY60" s="53">
        <f t="shared" si="170"/>
        <v>0</v>
      </c>
      <c r="DZ60" s="53">
        <f t="shared" si="170"/>
        <v>0</v>
      </c>
      <c r="EA60" s="53">
        <f t="shared" ref="EA60:EA63" si="171">+SUM(DQ60:DZ60)</f>
        <v>0</v>
      </c>
      <c r="EB60" s="44"/>
      <c r="EC60" s="81">
        <f>+SUM(EC61:EC67)</f>
        <v>0</v>
      </c>
      <c r="ED60" s="53">
        <f t="shared" ref="ED60:EL60" si="172">+SUM(ED61:ED67)</f>
        <v>0</v>
      </c>
      <c r="EE60" s="53">
        <f t="shared" si="172"/>
        <v>0</v>
      </c>
      <c r="EF60" s="53">
        <f t="shared" si="172"/>
        <v>0</v>
      </c>
      <c r="EG60" s="53">
        <f t="shared" si="172"/>
        <v>0</v>
      </c>
      <c r="EH60" s="53">
        <f t="shared" si="172"/>
        <v>0</v>
      </c>
      <c r="EI60" s="53">
        <f t="shared" si="172"/>
        <v>0</v>
      </c>
      <c r="EJ60" s="53">
        <f t="shared" si="172"/>
        <v>0</v>
      </c>
      <c r="EK60" s="53">
        <f t="shared" si="172"/>
        <v>0</v>
      </c>
      <c r="EL60" s="53">
        <f t="shared" si="172"/>
        <v>0</v>
      </c>
      <c r="EM60" s="53">
        <f t="shared" ref="EM60:EM63" si="173">+SUM(EC60:EL60)</f>
        <v>0</v>
      </c>
    </row>
    <row r="61" spans="1:143" hidden="1" outlineLevel="1">
      <c r="A61" s="70" t="s">
        <v>132</v>
      </c>
      <c r="B61" s="43"/>
      <c r="C61" s="79"/>
      <c r="D61" s="47"/>
      <c r="E61" s="47"/>
      <c r="F61" s="47"/>
      <c r="G61" s="47"/>
      <c r="H61" s="47"/>
      <c r="I61" s="47"/>
      <c r="J61" s="47"/>
      <c r="K61" s="60">
        <f t="shared" si="135"/>
        <v>0</v>
      </c>
      <c r="L61" s="43"/>
      <c r="M61" s="79"/>
      <c r="N61" s="47"/>
      <c r="O61" s="47"/>
      <c r="P61" s="47"/>
      <c r="Q61" s="47"/>
      <c r="R61" s="47"/>
      <c r="S61" s="47"/>
      <c r="T61" s="47"/>
      <c r="U61" s="47"/>
      <c r="V61" s="47"/>
      <c r="W61" s="60">
        <f t="shared" si="145"/>
        <v>0</v>
      </c>
      <c r="X61" s="43"/>
      <c r="Y61" s="79"/>
      <c r="Z61" s="47"/>
      <c r="AA61" s="47"/>
      <c r="AB61" s="47"/>
      <c r="AC61" s="47"/>
      <c r="AD61" s="47"/>
      <c r="AE61" s="47"/>
      <c r="AF61" s="47"/>
      <c r="AG61" s="47"/>
      <c r="AH61" s="47"/>
      <c r="AI61" s="60">
        <f t="shared" si="155"/>
        <v>0</v>
      </c>
      <c r="AJ61" s="43"/>
      <c r="AK61" s="79"/>
      <c r="AL61" s="47"/>
      <c r="AM61" s="47"/>
      <c r="AN61" s="47"/>
      <c r="AO61" s="47"/>
      <c r="AP61" s="47"/>
      <c r="AQ61" s="47"/>
      <c r="AR61" s="47"/>
      <c r="AS61" s="47"/>
      <c r="AT61" s="47"/>
      <c r="AU61" s="60">
        <f t="shared" si="157"/>
        <v>0</v>
      </c>
      <c r="AV61" s="43"/>
      <c r="AW61" s="79"/>
      <c r="AX61" s="47"/>
      <c r="AY61" s="47"/>
      <c r="AZ61" s="47"/>
      <c r="BA61" s="47"/>
      <c r="BB61" s="47"/>
      <c r="BC61" s="47"/>
      <c r="BD61" s="47"/>
      <c r="BE61" s="47"/>
      <c r="BF61" s="47"/>
      <c r="BG61" s="60">
        <f t="shared" si="159"/>
        <v>0</v>
      </c>
      <c r="BH61" s="43"/>
      <c r="BI61" s="79"/>
      <c r="BJ61" s="47"/>
      <c r="BK61" s="47"/>
      <c r="BL61" s="47"/>
      <c r="BM61" s="47"/>
      <c r="BN61" s="47"/>
      <c r="BO61" s="47"/>
      <c r="BP61" s="47"/>
      <c r="BQ61" s="47"/>
      <c r="BR61" s="47"/>
      <c r="BS61" s="60">
        <f t="shared" si="161"/>
        <v>0</v>
      </c>
      <c r="BT61" s="43"/>
      <c r="BU61" s="79"/>
      <c r="BV61" s="47"/>
      <c r="BW61" s="47"/>
      <c r="BX61" s="47"/>
      <c r="BY61" s="47"/>
      <c r="BZ61" s="47"/>
      <c r="CA61" s="47"/>
      <c r="CB61" s="47"/>
      <c r="CC61" s="47"/>
      <c r="CD61" s="47"/>
      <c r="CE61" s="60">
        <f t="shared" si="163"/>
        <v>0</v>
      </c>
      <c r="CF61" s="43"/>
      <c r="CG61" s="79"/>
      <c r="CH61" s="47"/>
      <c r="CI61" s="47"/>
      <c r="CJ61" s="47"/>
      <c r="CK61" s="47"/>
      <c r="CL61" s="47"/>
      <c r="CM61" s="47"/>
      <c r="CN61" s="47"/>
      <c r="CO61" s="47"/>
      <c r="CP61" s="47"/>
      <c r="CQ61" s="60">
        <f t="shared" si="165"/>
        <v>0</v>
      </c>
      <c r="CR61" s="43"/>
      <c r="CS61" s="79"/>
      <c r="CT61" s="47"/>
      <c r="CU61" s="47"/>
      <c r="CV61" s="47"/>
      <c r="CW61" s="47"/>
      <c r="CX61" s="47"/>
      <c r="CY61" s="47"/>
      <c r="CZ61" s="47"/>
      <c r="DA61" s="47"/>
      <c r="DB61" s="47"/>
      <c r="DC61" s="60">
        <f t="shared" si="167"/>
        <v>0</v>
      </c>
      <c r="DD61" s="43"/>
      <c r="DE61" s="79"/>
      <c r="DF61" s="47"/>
      <c r="DG61" s="47"/>
      <c r="DH61" s="47"/>
      <c r="DI61" s="47"/>
      <c r="DJ61" s="47"/>
      <c r="DK61" s="47"/>
      <c r="DL61" s="47"/>
      <c r="DM61" s="47"/>
      <c r="DN61" s="47"/>
      <c r="DO61" s="60">
        <f t="shared" si="169"/>
        <v>0</v>
      </c>
      <c r="DP61" s="43"/>
      <c r="DQ61" s="79"/>
      <c r="DR61" s="47"/>
      <c r="DS61" s="47"/>
      <c r="DT61" s="47"/>
      <c r="DU61" s="47"/>
      <c r="DV61" s="47"/>
      <c r="DW61" s="47"/>
      <c r="DX61" s="47"/>
      <c r="DY61" s="47"/>
      <c r="DZ61" s="47"/>
      <c r="EA61" s="60">
        <f t="shared" si="171"/>
        <v>0</v>
      </c>
      <c r="EB61" s="43"/>
      <c r="EC61" s="79"/>
      <c r="ED61" s="47"/>
      <c r="EE61" s="47"/>
      <c r="EF61" s="47"/>
      <c r="EG61" s="47"/>
      <c r="EH61" s="47"/>
      <c r="EI61" s="47"/>
      <c r="EJ61" s="47"/>
      <c r="EK61" s="47"/>
      <c r="EL61" s="47"/>
      <c r="EM61" s="60">
        <f t="shared" si="173"/>
        <v>0</v>
      </c>
    </row>
    <row r="62" spans="1:143" hidden="1" outlineLevel="1">
      <c r="A62" s="70" t="s">
        <v>133</v>
      </c>
      <c r="B62" s="43"/>
      <c r="C62" s="79"/>
      <c r="D62" s="47"/>
      <c r="E62" s="47"/>
      <c r="F62" s="47"/>
      <c r="G62" s="47"/>
      <c r="H62" s="47"/>
      <c r="I62" s="47"/>
      <c r="J62" s="47"/>
      <c r="K62" s="60">
        <f t="shared" si="135"/>
        <v>0</v>
      </c>
      <c r="L62" s="43"/>
      <c r="M62" s="79"/>
      <c r="N62" s="47"/>
      <c r="O62" s="47"/>
      <c r="P62" s="47"/>
      <c r="Q62" s="47"/>
      <c r="R62" s="47"/>
      <c r="S62" s="47"/>
      <c r="T62" s="47"/>
      <c r="U62" s="47"/>
      <c r="V62" s="47"/>
      <c r="W62" s="60">
        <f t="shared" si="145"/>
        <v>0</v>
      </c>
      <c r="X62" s="43"/>
      <c r="Y62" s="79"/>
      <c r="Z62" s="47"/>
      <c r="AA62" s="47"/>
      <c r="AB62" s="47"/>
      <c r="AC62" s="47"/>
      <c r="AD62" s="47"/>
      <c r="AE62" s="47"/>
      <c r="AF62" s="47"/>
      <c r="AG62" s="47"/>
      <c r="AH62" s="47"/>
      <c r="AI62" s="60">
        <f t="shared" si="155"/>
        <v>0</v>
      </c>
      <c r="AJ62" s="43"/>
      <c r="AK62" s="79"/>
      <c r="AL62" s="47"/>
      <c r="AM62" s="47"/>
      <c r="AN62" s="47"/>
      <c r="AO62" s="47"/>
      <c r="AP62" s="47"/>
      <c r="AQ62" s="47"/>
      <c r="AR62" s="47"/>
      <c r="AS62" s="47"/>
      <c r="AT62" s="47"/>
      <c r="AU62" s="60">
        <f t="shared" si="157"/>
        <v>0</v>
      </c>
      <c r="AV62" s="43"/>
      <c r="AW62" s="79"/>
      <c r="AX62" s="47"/>
      <c r="AY62" s="47"/>
      <c r="AZ62" s="47"/>
      <c r="BA62" s="47"/>
      <c r="BB62" s="47"/>
      <c r="BC62" s="47"/>
      <c r="BD62" s="47"/>
      <c r="BE62" s="47"/>
      <c r="BF62" s="47"/>
      <c r="BG62" s="60">
        <f t="shared" si="159"/>
        <v>0</v>
      </c>
      <c r="BH62" s="43"/>
      <c r="BI62" s="79"/>
      <c r="BJ62" s="47"/>
      <c r="BK62" s="47"/>
      <c r="BL62" s="47"/>
      <c r="BM62" s="47"/>
      <c r="BN62" s="47"/>
      <c r="BO62" s="47"/>
      <c r="BP62" s="47"/>
      <c r="BQ62" s="47"/>
      <c r="BR62" s="47"/>
      <c r="BS62" s="60">
        <f t="shared" si="161"/>
        <v>0</v>
      </c>
      <c r="BT62" s="43"/>
      <c r="BU62" s="79"/>
      <c r="BV62" s="47"/>
      <c r="BW62" s="47"/>
      <c r="BX62" s="47"/>
      <c r="BY62" s="47"/>
      <c r="BZ62" s="47"/>
      <c r="CA62" s="47"/>
      <c r="CB62" s="47"/>
      <c r="CC62" s="47"/>
      <c r="CD62" s="47"/>
      <c r="CE62" s="60">
        <f t="shared" si="163"/>
        <v>0</v>
      </c>
      <c r="CF62" s="43"/>
      <c r="CG62" s="79"/>
      <c r="CH62" s="47"/>
      <c r="CI62" s="47"/>
      <c r="CJ62" s="47"/>
      <c r="CK62" s="47"/>
      <c r="CL62" s="47"/>
      <c r="CM62" s="47"/>
      <c r="CN62" s="47"/>
      <c r="CO62" s="47"/>
      <c r="CP62" s="47"/>
      <c r="CQ62" s="60">
        <f t="shared" si="165"/>
        <v>0</v>
      </c>
      <c r="CR62" s="43"/>
      <c r="CS62" s="79"/>
      <c r="CT62" s="47"/>
      <c r="CU62" s="47"/>
      <c r="CV62" s="47"/>
      <c r="CW62" s="47"/>
      <c r="CX62" s="47"/>
      <c r="CY62" s="47"/>
      <c r="CZ62" s="47"/>
      <c r="DA62" s="47"/>
      <c r="DB62" s="47"/>
      <c r="DC62" s="60">
        <f t="shared" si="167"/>
        <v>0</v>
      </c>
      <c r="DD62" s="43"/>
      <c r="DE62" s="79"/>
      <c r="DF62" s="47"/>
      <c r="DG62" s="47"/>
      <c r="DH62" s="47"/>
      <c r="DI62" s="47"/>
      <c r="DJ62" s="47"/>
      <c r="DK62" s="47"/>
      <c r="DL62" s="47"/>
      <c r="DM62" s="47"/>
      <c r="DN62" s="47"/>
      <c r="DO62" s="60">
        <f t="shared" si="169"/>
        <v>0</v>
      </c>
      <c r="DP62" s="43"/>
      <c r="DQ62" s="79"/>
      <c r="DR62" s="47"/>
      <c r="DS62" s="47"/>
      <c r="DT62" s="47"/>
      <c r="DU62" s="47"/>
      <c r="DV62" s="47"/>
      <c r="DW62" s="47"/>
      <c r="DX62" s="47"/>
      <c r="DY62" s="47"/>
      <c r="DZ62" s="47"/>
      <c r="EA62" s="60">
        <f t="shared" si="171"/>
        <v>0</v>
      </c>
      <c r="EB62" s="43"/>
      <c r="EC62" s="79"/>
      <c r="ED62" s="47"/>
      <c r="EE62" s="47"/>
      <c r="EF62" s="47"/>
      <c r="EG62" s="47"/>
      <c r="EH62" s="47"/>
      <c r="EI62" s="47"/>
      <c r="EJ62" s="47"/>
      <c r="EK62" s="47"/>
      <c r="EL62" s="47"/>
      <c r="EM62" s="60">
        <f t="shared" si="173"/>
        <v>0</v>
      </c>
    </row>
    <row r="63" spans="1:143" hidden="1" outlineLevel="1">
      <c r="A63" s="70" t="s">
        <v>134</v>
      </c>
      <c r="B63" s="43"/>
      <c r="C63" s="79"/>
      <c r="D63" s="47"/>
      <c r="E63" s="47"/>
      <c r="F63" s="47"/>
      <c r="G63" s="47"/>
      <c r="H63" s="47"/>
      <c r="I63" s="47"/>
      <c r="J63" s="47"/>
      <c r="K63" s="60">
        <f t="shared" si="135"/>
        <v>0</v>
      </c>
      <c r="L63" s="43"/>
      <c r="M63" s="79"/>
      <c r="N63" s="47"/>
      <c r="O63" s="47"/>
      <c r="P63" s="47"/>
      <c r="Q63" s="47"/>
      <c r="R63" s="47"/>
      <c r="S63" s="47"/>
      <c r="T63" s="47"/>
      <c r="U63" s="47"/>
      <c r="V63" s="47"/>
      <c r="W63" s="60">
        <f t="shared" si="145"/>
        <v>0</v>
      </c>
      <c r="X63" s="43"/>
      <c r="Y63" s="79"/>
      <c r="Z63" s="47"/>
      <c r="AA63" s="47"/>
      <c r="AB63" s="47"/>
      <c r="AC63" s="47"/>
      <c r="AD63" s="47"/>
      <c r="AE63" s="47"/>
      <c r="AF63" s="47"/>
      <c r="AG63" s="47"/>
      <c r="AH63" s="47"/>
      <c r="AI63" s="60">
        <f t="shared" si="155"/>
        <v>0</v>
      </c>
      <c r="AJ63" s="43"/>
      <c r="AK63" s="79"/>
      <c r="AL63" s="47"/>
      <c r="AM63" s="47"/>
      <c r="AN63" s="47"/>
      <c r="AO63" s="47"/>
      <c r="AP63" s="47"/>
      <c r="AQ63" s="47"/>
      <c r="AR63" s="47"/>
      <c r="AS63" s="47"/>
      <c r="AT63" s="47"/>
      <c r="AU63" s="60">
        <f t="shared" si="157"/>
        <v>0</v>
      </c>
      <c r="AV63" s="43"/>
      <c r="AW63" s="79"/>
      <c r="AX63" s="47"/>
      <c r="AY63" s="47"/>
      <c r="AZ63" s="47"/>
      <c r="BA63" s="47"/>
      <c r="BB63" s="47"/>
      <c r="BC63" s="47"/>
      <c r="BD63" s="47"/>
      <c r="BE63" s="47"/>
      <c r="BF63" s="47"/>
      <c r="BG63" s="60">
        <f t="shared" si="159"/>
        <v>0</v>
      </c>
      <c r="BH63" s="43"/>
      <c r="BI63" s="79"/>
      <c r="BJ63" s="47"/>
      <c r="BK63" s="47"/>
      <c r="BL63" s="47"/>
      <c r="BM63" s="47"/>
      <c r="BN63" s="47"/>
      <c r="BO63" s="47"/>
      <c r="BP63" s="47"/>
      <c r="BQ63" s="47"/>
      <c r="BR63" s="47"/>
      <c r="BS63" s="60">
        <f t="shared" si="161"/>
        <v>0</v>
      </c>
      <c r="BT63" s="43"/>
      <c r="BU63" s="79"/>
      <c r="BV63" s="47"/>
      <c r="BW63" s="47"/>
      <c r="BX63" s="47"/>
      <c r="BY63" s="47"/>
      <c r="BZ63" s="47"/>
      <c r="CA63" s="47"/>
      <c r="CB63" s="47"/>
      <c r="CC63" s="47"/>
      <c r="CD63" s="47"/>
      <c r="CE63" s="60">
        <f t="shared" si="163"/>
        <v>0</v>
      </c>
      <c r="CF63" s="43"/>
      <c r="CG63" s="79"/>
      <c r="CH63" s="47"/>
      <c r="CI63" s="47"/>
      <c r="CJ63" s="47"/>
      <c r="CK63" s="47"/>
      <c r="CL63" s="47"/>
      <c r="CM63" s="47"/>
      <c r="CN63" s="47"/>
      <c r="CO63" s="47"/>
      <c r="CP63" s="47"/>
      <c r="CQ63" s="60">
        <f t="shared" si="165"/>
        <v>0</v>
      </c>
      <c r="CR63" s="43"/>
      <c r="CS63" s="79"/>
      <c r="CT63" s="47"/>
      <c r="CU63" s="47"/>
      <c r="CV63" s="47"/>
      <c r="CW63" s="47"/>
      <c r="CX63" s="47"/>
      <c r="CY63" s="47"/>
      <c r="CZ63" s="47"/>
      <c r="DA63" s="47"/>
      <c r="DB63" s="47"/>
      <c r="DC63" s="60">
        <f t="shared" si="167"/>
        <v>0</v>
      </c>
      <c r="DD63" s="43"/>
      <c r="DE63" s="79"/>
      <c r="DF63" s="47"/>
      <c r="DG63" s="47"/>
      <c r="DH63" s="47"/>
      <c r="DI63" s="47"/>
      <c r="DJ63" s="47"/>
      <c r="DK63" s="47"/>
      <c r="DL63" s="47"/>
      <c r="DM63" s="47"/>
      <c r="DN63" s="47"/>
      <c r="DO63" s="60">
        <f t="shared" si="169"/>
        <v>0</v>
      </c>
      <c r="DP63" s="43"/>
      <c r="DQ63" s="79"/>
      <c r="DR63" s="47"/>
      <c r="DS63" s="47"/>
      <c r="DT63" s="47"/>
      <c r="DU63" s="47"/>
      <c r="DV63" s="47"/>
      <c r="DW63" s="47"/>
      <c r="DX63" s="47"/>
      <c r="DY63" s="47"/>
      <c r="DZ63" s="47"/>
      <c r="EA63" s="60">
        <f t="shared" si="171"/>
        <v>0</v>
      </c>
      <c r="EB63" s="43"/>
      <c r="EC63" s="79"/>
      <c r="ED63" s="47"/>
      <c r="EE63" s="47"/>
      <c r="EF63" s="47"/>
      <c r="EG63" s="47"/>
      <c r="EH63" s="47"/>
      <c r="EI63" s="47"/>
      <c r="EJ63" s="47"/>
      <c r="EK63" s="47"/>
      <c r="EL63" s="47"/>
      <c r="EM63" s="60">
        <f t="shared" si="173"/>
        <v>0</v>
      </c>
    </row>
    <row r="64" spans="1:143" hidden="1" outlineLevel="1">
      <c r="A64" s="70" t="s">
        <v>135</v>
      </c>
      <c r="B64" s="43"/>
      <c r="C64" s="79"/>
      <c r="D64" s="47"/>
      <c r="E64" s="47"/>
      <c r="F64" s="47"/>
      <c r="G64" s="47"/>
      <c r="H64" s="47"/>
      <c r="I64" s="47"/>
      <c r="J64" s="47"/>
      <c r="K64" s="60">
        <f t="shared" si="135"/>
        <v>0</v>
      </c>
      <c r="L64" s="43"/>
      <c r="M64" s="79"/>
      <c r="N64" s="47"/>
      <c r="O64" s="47"/>
      <c r="P64" s="47"/>
      <c r="Q64" s="47"/>
      <c r="R64" s="47"/>
      <c r="S64" s="47"/>
      <c r="T64" s="47"/>
      <c r="U64" s="47"/>
      <c r="V64" s="47"/>
      <c r="W64" s="60">
        <f t="shared" si="145"/>
        <v>0</v>
      </c>
      <c r="X64" s="43"/>
      <c r="Y64" s="79"/>
      <c r="Z64" s="47"/>
      <c r="AA64" s="47"/>
      <c r="AB64" s="47"/>
      <c r="AC64" s="47"/>
      <c r="AD64" s="47"/>
      <c r="AE64" s="47"/>
      <c r="AF64" s="47"/>
      <c r="AG64" s="47"/>
      <c r="AH64" s="47"/>
      <c r="AI64" s="60">
        <f t="shared" ref="AI64:AI66" si="174">+SUM(Y64:AH64)</f>
        <v>0</v>
      </c>
      <c r="AJ64" s="43"/>
      <c r="AK64" s="79"/>
      <c r="AL64" s="47"/>
      <c r="AM64" s="47"/>
      <c r="AN64" s="47"/>
      <c r="AO64" s="47"/>
      <c r="AP64" s="47"/>
      <c r="AQ64" s="47"/>
      <c r="AR64" s="47"/>
      <c r="AS64" s="47"/>
      <c r="AT64" s="47"/>
      <c r="AU64" s="60">
        <f t="shared" ref="AU64:AU66" si="175">+SUM(AK64:AT64)</f>
        <v>0</v>
      </c>
      <c r="AV64" s="43"/>
      <c r="AW64" s="79"/>
      <c r="AX64" s="47"/>
      <c r="AY64" s="47"/>
      <c r="AZ64" s="47"/>
      <c r="BA64" s="47"/>
      <c r="BB64" s="47"/>
      <c r="BC64" s="47"/>
      <c r="BD64" s="47"/>
      <c r="BE64" s="47"/>
      <c r="BF64" s="47"/>
      <c r="BG64" s="60">
        <f t="shared" ref="BG64:BG66" si="176">+SUM(AW64:BF64)</f>
        <v>0</v>
      </c>
      <c r="BH64" s="43"/>
      <c r="BI64" s="79"/>
      <c r="BJ64" s="47"/>
      <c r="BK64" s="47"/>
      <c r="BL64" s="47"/>
      <c r="BM64" s="47"/>
      <c r="BN64" s="47"/>
      <c r="BO64" s="47"/>
      <c r="BP64" s="47"/>
      <c r="BQ64" s="47"/>
      <c r="BR64" s="47"/>
      <c r="BS64" s="60">
        <f t="shared" ref="BS64:BS66" si="177">+SUM(BI64:BR64)</f>
        <v>0</v>
      </c>
      <c r="BT64" s="43"/>
      <c r="BU64" s="79"/>
      <c r="BV64" s="47"/>
      <c r="BW64" s="47"/>
      <c r="BX64" s="47"/>
      <c r="BY64" s="47"/>
      <c r="BZ64" s="47"/>
      <c r="CA64" s="47"/>
      <c r="CB64" s="47"/>
      <c r="CC64" s="47"/>
      <c r="CD64" s="47"/>
      <c r="CE64" s="60">
        <f t="shared" ref="CE64:CE66" si="178">+SUM(BU64:CD64)</f>
        <v>0</v>
      </c>
      <c r="CF64" s="43"/>
      <c r="CG64" s="79"/>
      <c r="CH64" s="47"/>
      <c r="CI64" s="47"/>
      <c r="CJ64" s="47"/>
      <c r="CK64" s="47"/>
      <c r="CL64" s="47"/>
      <c r="CM64" s="47"/>
      <c r="CN64" s="47"/>
      <c r="CO64" s="47"/>
      <c r="CP64" s="47"/>
      <c r="CQ64" s="60">
        <f t="shared" ref="CQ64:CQ66" si="179">+SUM(CG64:CP64)</f>
        <v>0</v>
      </c>
      <c r="CR64" s="43"/>
      <c r="CS64" s="79"/>
      <c r="CT64" s="47"/>
      <c r="CU64" s="47"/>
      <c r="CV64" s="47"/>
      <c r="CW64" s="47"/>
      <c r="CX64" s="47"/>
      <c r="CY64" s="47"/>
      <c r="CZ64" s="47"/>
      <c r="DA64" s="47"/>
      <c r="DB64" s="47"/>
      <c r="DC64" s="60">
        <f t="shared" ref="DC64:DC66" si="180">+SUM(CS64:DB64)</f>
        <v>0</v>
      </c>
      <c r="DD64" s="43"/>
      <c r="DE64" s="79"/>
      <c r="DF64" s="47"/>
      <c r="DG64" s="47"/>
      <c r="DH64" s="47"/>
      <c r="DI64" s="47"/>
      <c r="DJ64" s="47"/>
      <c r="DK64" s="47"/>
      <c r="DL64" s="47"/>
      <c r="DM64" s="47"/>
      <c r="DN64" s="47"/>
      <c r="DO64" s="60">
        <f t="shared" ref="DO64:DO66" si="181">+SUM(DE64:DN64)</f>
        <v>0</v>
      </c>
      <c r="DP64" s="43"/>
      <c r="DQ64" s="79"/>
      <c r="DR64" s="47"/>
      <c r="DS64" s="47"/>
      <c r="DT64" s="47"/>
      <c r="DU64" s="47"/>
      <c r="DV64" s="47"/>
      <c r="DW64" s="47"/>
      <c r="DX64" s="47"/>
      <c r="DY64" s="47"/>
      <c r="DZ64" s="47"/>
      <c r="EA64" s="60">
        <f t="shared" ref="EA64:EA66" si="182">+SUM(DQ64:DZ64)</f>
        <v>0</v>
      </c>
      <c r="EB64" s="43"/>
      <c r="EC64" s="79"/>
      <c r="ED64" s="47"/>
      <c r="EE64" s="47"/>
      <c r="EF64" s="47"/>
      <c r="EG64" s="47"/>
      <c r="EH64" s="47"/>
      <c r="EI64" s="47"/>
      <c r="EJ64" s="47"/>
      <c r="EK64" s="47"/>
      <c r="EL64" s="47"/>
      <c r="EM64" s="60">
        <f t="shared" ref="EM64:EM66" si="183">+SUM(EC64:EL64)</f>
        <v>0</v>
      </c>
    </row>
    <row r="65" spans="1:143" hidden="1" outlineLevel="1">
      <c r="A65" s="70" t="s">
        <v>221</v>
      </c>
      <c r="B65" s="43"/>
      <c r="C65" s="79"/>
      <c r="D65" s="47"/>
      <c r="E65" s="47"/>
      <c r="F65" s="47"/>
      <c r="G65" s="47"/>
      <c r="H65" s="47"/>
      <c r="I65" s="47"/>
      <c r="J65" s="47"/>
      <c r="K65" s="60">
        <f t="shared" si="135"/>
        <v>0</v>
      </c>
      <c r="L65" s="43"/>
      <c r="M65" s="79"/>
      <c r="N65" s="47"/>
      <c r="O65" s="47"/>
      <c r="P65" s="47"/>
      <c r="Q65" s="47"/>
      <c r="R65" s="47"/>
      <c r="S65" s="47"/>
      <c r="T65" s="47"/>
      <c r="U65" s="47"/>
      <c r="V65" s="47"/>
      <c r="W65" s="60">
        <f t="shared" si="145"/>
        <v>0</v>
      </c>
      <c r="X65" s="43"/>
      <c r="Y65" s="79"/>
      <c r="Z65" s="47"/>
      <c r="AA65" s="47"/>
      <c r="AB65" s="47"/>
      <c r="AC65" s="47"/>
      <c r="AD65" s="47"/>
      <c r="AE65" s="47"/>
      <c r="AF65" s="47"/>
      <c r="AG65" s="47"/>
      <c r="AH65" s="47"/>
      <c r="AI65" s="60">
        <f t="shared" si="174"/>
        <v>0</v>
      </c>
      <c r="AJ65" s="43"/>
      <c r="AK65" s="79"/>
      <c r="AL65" s="47"/>
      <c r="AM65" s="47"/>
      <c r="AN65" s="47"/>
      <c r="AO65" s="47"/>
      <c r="AP65" s="47"/>
      <c r="AQ65" s="47"/>
      <c r="AR65" s="47"/>
      <c r="AS65" s="47"/>
      <c r="AT65" s="47"/>
      <c r="AU65" s="60">
        <f t="shared" si="175"/>
        <v>0</v>
      </c>
      <c r="AV65" s="43"/>
      <c r="AW65" s="79"/>
      <c r="AX65" s="47"/>
      <c r="AY65" s="47"/>
      <c r="AZ65" s="47"/>
      <c r="BA65" s="47"/>
      <c r="BB65" s="47"/>
      <c r="BC65" s="47"/>
      <c r="BD65" s="47"/>
      <c r="BE65" s="47"/>
      <c r="BF65" s="47"/>
      <c r="BG65" s="60">
        <f t="shared" si="176"/>
        <v>0</v>
      </c>
      <c r="BH65" s="43"/>
      <c r="BI65" s="79"/>
      <c r="BJ65" s="47"/>
      <c r="BK65" s="47"/>
      <c r="BL65" s="47"/>
      <c r="BM65" s="47"/>
      <c r="BN65" s="47"/>
      <c r="BO65" s="47"/>
      <c r="BP65" s="47"/>
      <c r="BQ65" s="47"/>
      <c r="BR65" s="47"/>
      <c r="BS65" s="60">
        <f t="shared" si="177"/>
        <v>0</v>
      </c>
      <c r="BT65" s="43"/>
      <c r="BU65" s="79"/>
      <c r="BV65" s="47"/>
      <c r="BW65" s="47"/>
      <c r="BX65" s="47"/>
      <c r="BY65" s="47"/>
      <c r="BZ65" s="47"/>
      <c r="CA65" s="47"/>
      <c r="CB65" s="47"/>
      <c r="CC65" s="47"/>
      <c r="CD65" s="47"/>
      <c r="CE65" s="60">
        <f t="shared" si="178"/>
        <v>0</v>
      </c>
      <c r="CF65" s="43"/>
      <c r="CG65" s="79"/>
      <c r="CH65" s="47"/>
      <c r="CI65" s="47"/>
      <c r="CJ65" s="47"/>
      <c r="CK65" s="47"/>
      <c r="CL65" s="47"/>
      <c r="CM65" s="47"/>
      <c r="CN65" s="47"/>
      <c r="CO65" s="47"/>
      <c r="CP65" s="47"/>
      <c r="CQ65" s="60">
        <f t="shared" si="179"/>
        <v>0</v>
      </c>
      <c r="CR65" s="43"/>
      <c r="CS65" s="79"/>
      <c r="CT65" s="47"/>
      <c r="CU65" s="47"/>
      <c r="CV65" s="47"/>
      <c r="CW65" s="47"/>
      <c r="CX65" s="47"/>
      <c r="CY65" s="47"/>
      <c r="CZ65" s="47"/>
      <c r="DA65" s="47"/>
      <c r="DB65" s="47"/>
      <c r="DC65" s="60">
        <f t="shared" si="180"/>
        <v>0</v>
      </c>
      <c r="DD65" s="43"/>
      <c r="DE65" s="79"/>
      <c r="DF65" s="47"/>
      <c r="DG65" s="47"/>
      <c r="DH65" s="47"/>
      <c r="DI65" s="47"/>
      <c r="DJ65" s="47"/>
      <c r="DK65" s="47"/>
      <c r="DL65" s="47"/>
      <c r="DM65" s="47"/>
      <c r="DN65" s="47"/>
      <c r="DO65" s="60">
        <f t="shared" si="181"/>
        <v>0</v>
      </c>
      <c r="DP65" s="43"/>
      <c r="DQ65" s="79"/>
      <c r="DR65" s="47"/>
      <c r="DS65" s="47"/>
      <c r="DT65" s="47"/>
      <c r="DU65" s="47"/>
      <c r="DV65" s="47"/>
      <c r="DW65" s="47"/>
      <c r="DX65" s="47"/>
      <c r="DY65" s="47"/>
      <c r="DZ65" s="47"/>
      <c r="EA65" s="60">
        <f t="shared" si="182"/>
        <v>0</v>
      </c>
      <c r="EB65" s="43"/>
      <c r="EC65" s="79"/>
      <c r="ED65" s="47"/>
      <c r="EE65" s="47"/>
      <c r="EF65" s="47"/>
      <c r="EG65" s="47"/>
      <c r="EH65" s="47"/>
      <c r="EI65" s="47"/>
      <c r="EJ65" s="47"/>
      <c r="EK65" s="47"/>
      <c r="EL65" s="47"/>
      <c r="EM65" s="60">
        <f t="shared" si="183"/>
        <v>0</v>
      </c>
    </row>
    <row r="66" spans="1:143" hidden="1" outlineLevel="1">
      <c r="A66" s="70" t="s">
        <v>136</v>
      </c>
      <c r="B66" s="43"/>
      <c r="C66" s="79"/>
      <c r="D66" s="47"/>
      <c r="E66" s="47"/>
      <c r="F66" s="47"/>
      <c r="G66" s="47"/>
      <c r="H66" s="47"/>
      <c r="I66" s="47"/>
      <c r="J66" s="47"/>
      <c r="K66" s="60">
        <f t="shared" si="135"/>
        <v>0</v>
      </c>
      <c r="L66" s="43"/>
      <c r="M66" s="79"/>
      <c r="N66" s="47"/>
      <c r="O66" s="47"/>
      <c r="P66" s="47"/>
      <c r="Q66" s="47"/>
      <c r="R66" s="47"/>
      <c r="S66" s="47"/>
      <c r="T66" s="47"/>
      <c r="U66" s="47"/>
      <c r="V66" s="47"/>
      <c r="W66" s="60">
        <f t="shared" si="145"/>
        <v>0</v>
      </c>
      <c r="X66" s="43"/>
      <c r="Y66" s="79"/>
      <c r="Z66" s="47"/>
      <c r="AA66" s="47"/>
      <c r="AB66" s="47"/>
      <c r="AC66" s="47"/>
      <c r="AD66" s="47"/>
      <c r="AE66" s="47"/>
      <c r="AF66" s="47"/>
      <c r="AG66" s="47"/>
      <c r="AH66" s="47"/>
      <c r="AI66" s="60">
        <f t="shared" si="174"/>
        <v>0</v>
      </c>
      <c r="AJ66" s="43"/>
      <c r="AK66" s="79"/>
      <c r="AL66" s="47"/>
      <c r="AM66" s="47"/>
      <c r="AN66" s="47"/>
      <c r="AO66" s="47"/>
      <c r="AP66" s="47"/>
      <c r="AQ66" s="47"/>
      <c r="AR66" s="47"/>
      <c r="AS66" s="47"/>
      <c r="AT66" s="47"/>
      <c r="AU66" s="60">
        <f t="shared" si="175"/>
        <v>0</v>
      </c>
      <c r="AV66" s="43"/>
      <c r="AW66" s="79"/>
      <c r="AX66" s="47"/>
      <c r="AY66" s="47"/>
      <c r="AZ66" s="47"/>
      <c r="BA66" s="47"/>
      <c r="BB66" s="47"/>
      <c r="BC66" s="47"/>
      <c r="BD66" s="47"/>
      <c r="BE66" s="47"/>
      <c r="BF66" s="47"/>
      <c r="BG66" s="60">
        <f t="shared" si="176"/>
        <v>0</v>
      </c>
      <c r="BH66" s="43"/>
      <c r="BI66" s="79"/>
      <c r="BJ66" s="47"/>
      <c r="BK66" s="47"/>
      <c r="BL66" s="47"/>
      <c r="BM66" s="47"/>
      <c r="BN66" s="47"/>
      <c r="BO66" s="47"/>
      <c r="BP66" s="47"/>
      <c r="BQ66" s="47"/>
      <c r="BR66" s="47"/>
      <c r="BS66" s="60">
        <f t="shared" si="177"/>
        <v>0</v>
      </c>
      <c r="BT66" s="43"/>
      <c r="BU66" s="79"/>
      <c r="BV66" s="47"/>
      <c r="BW66" s="47"/>
      <c r="BX66" s="47"/>
      <c r="BY66" s="47"/>
      <c r="BZ66" s="47"/>
      <c r="CA66" s="47"/>
      <c r="CB66" s="47"/>
      <c r="CC66" s="47"/>
      <c r="CD66" s="47"/>
      <c r="CE66" s="60">
        <f t="shared" si="178"/>
        <v>0</v>
      </c>
      <c r="CF66" s="43"/>
      <c r="CG66" s="79"/>
      <c r="CH66" s="47"/>
      <c r="CI66" s="47"/>
      <c r="CJ66" s="47"/>
      <c r="CK66" s="47"/>
      <c r="CL66" s="47"/>
      <c r="CM66" s="47"/>
      <c r="CN66" s="47"/>
      <c r="CO66" s="47"/>
      <c r="CP66" s="47"/>
      <c r="CQ66" s="60">
        <f t="shared" si="179"/>
        <v>0</v>
      </c>
      <c r="CR66" s="43"/>
      <c r="CS66" s="79"/>
      <c r="CT66" s="47"/>
      <c r="CU66" s="47"/>
      <c r="CV66" s="47"/>
      <c r="CW66" s="47"/>
      <c r="CX66" s="47"/>
      <c r="CY66" s="47"/>
      <c r="CZ66" s="47"/>
      <c r="DA66" s="47"/>
      <c r="DB66" s="47"/>
      <c r="DC66" s="60">
        <f t="shared" si="180"/>
        <v>0</v>
      </c>
      <c r="DD66" s="43"/>
      <c r="DE66" s="79"/>
      <c r="DF66" s="47"/>
      <c r="DG66" s="47"/>
      <c r="DH66" s="47"/>
      <c r="DI66" s="47"/>
      <c r="DJ66" s="47"/>
      <c r="DK66" s="47"/>
      <c r="DL66" s="47"/>
      <c r="DM66" s="47"/>
      <c r="DN66" s="47"/>
      <c r="DO66" s="60">
        <f t="shared" si="181"/>
        <v>0</v>
      </c>
      <c r="DP66" s="43"/>
      <c r="DQ66" s="79"/>
      <c r="DR66" s="47"/>
      <c r="DS66" s="47"/>
      <c r="DT66" s="47"/>
      <c r="DU66" s="47"/>
      <c r="DV66" s="47"/>
      <c r="DW66" s="47"/>
      <c r="DX66" s="47"/>
      <c r="DY66" s="47"/>
      <c r="DZ66" s="47"/>
      <c r="EA66" s="60">
        <f t="shared" si="182"/>
        <v>0</v>
      </c>
      <c r="EB66" s="43"/>
      <c r="EC66" s="79"/>
      <c r="ED66" s="47"/>
      <c r="EE66" s="47"/>
      <c r="EF66" s="47"/>
      <c r="EG66" s="47"/>
      <c r="EH66" s="47"/>
      <c r="EI66" s="47"/>
      <c r="EJ66" s="47"/>
      <c r="EK66" s="47"/>
      <c r="EL66" s="47"/>
      <c r="EM66" s="60">
        <f t="shared" si="183"/>
        <v>0</v>
      </c>
    </row>
    <row r="67" spans="1:143" hidden="1" outlineLevel="1">
      <c r="A67" s="70"/>
      <c r="B67" s="43"/>
      <c r="C67" s="79"/>
      <c r="D67" s="47"/>
      <c r="E67" s="47"/>
      <c r="F67" s="47"/>
      <c r="G67" s="47"/>
      <c r="H67" s="47"/>
      <c r="I67" s="47"/>
      <c r="J67" s="47"/>
      <c r="K67" s="60"/>
      <c r="L67" s="43"/>
      <c r="M67" s="79"/>
      <c r="N67" s="47"/>
      <c r="O67" s="47"/>
      <c r="P67" s="47"/>
      <c r="Q67" s="47"/>
      <c r="R67" s="47"/>
      <c r="S67" s="47"/>
      <c r="T67" s="47"/>
      <c r="U67" s="47"/>
      <c r="V67" s="47"/>
      <c r="W67" s="60"/>
      <c r="X67" s="43"/>
      <c r="Y67" s="79"/>
      <c r="Z67" s="47"/>
      <c r="AA67" s="47"/>
      <c r="AB67" s="47"/>
      <c r="AC67" s="47"/>
      <c r="AD67" s="47"/>
      <c r="AE67" s="47"/>
      <c r="AF67" s="47"/>
      <c r="AG67" s="47"/>
      <c r="AH67" s="47"/>
      <c r="AI67" s="60"/>
      <c r="AJ67" s="43"/>
      <c r="AK67" s="79"/>
      <c r="AL67" s="47"/>
      <c r="AM67" s="47"/>
      <c r="AN67" s="47"/>
      <c r="AO67" s="47"/>
      <c r="AP67" s="47"/>
      <c r="AQ67" s="47"/>
      <c r="AR67" s="47"/>
      <c r="AS67" s="47"/>
      <c r="AT67" s="47"/>
      <c r="AU67" s="60"/>
      <c r="AV67" s="43"/>
      <c r="AW67" s="79"/>
      <c r="AX67" s="47"/>
      <c r="AY67" s="47"/>
      <c r="AZ67" s="47"/>
      <c r="BA67" s="47"/>
      <c r="BB67" s="47"/>
      <c r="BC67" s="47"/>
      <c r="BD67" s="47"/>
      <c r="BE67" s="47"/>
      <c r="BF67" s="47"/>
      <c r="BG67" s="60"/>
      <c r="BH67" s="43"/>
      <c r="BI67" s="79"/>
      <c r="BJ67" s="47"/>
      <c r="BK67" s="47"/>
      <c r="BL67" s="47"/>
      <c r="BM67" s="47"/>
      <c r="BN67" s="47"/>
      <c r="BO67" s="47"/>
      <c r="BP67" s="47"/>
      <c r="BQ67" s="47"/>
      <c r="BR67" s="47"/>
      <c r="BS67" s="60"/>
      <c r="BT67" s="43"/>
      <c r="BU67" s="79"/>
      <c r="BV67" s="47"/>
      <c r="BW67" s="47"/>
      <c r="BX67" s="47"/>
      <c r="BY67" s="47"/>
      <c r="BZ67" s="47"/>
      <c r="CA67" s="47"/>
      <c r="CB67" s="47"/>
      <c r="CC67" s="47"/>
      <c r="CD67" s="47"/>
      <c r="CE67" s="60"/>
      <c r="CF67" s="43"/>
      <c r="CG67" s="79"/>
      <c r="CH67" s="47"/>
      <c r="CI67" s="47"/>
      <c r="CJ67" s="47"/>
      <c r="CK67" s="47"/>
      <c r="CL67" s="47"/>
      <c r="CM67" s="47"/>
      <c r="CN67" s="47"/>
      <c r="CO67" s="47"/>
      <c r="CP67" s="47"/>
      <c r="CQ67" s="60"/>
      <c r="CR67" s="43"/>
      <c r="CS67" s="79"/>
      <c r="CT67" s="47"/>
      <c r="CU67" s="47"/>
      <c r="CV67" s="47"/>
      <c r="CW67" s="47"/>
      <c r="CX67" s="47"/>
      <c r="CY67" s="47"/>
      <c r="CZ67" s="47"/>
      <c r="DA67" s="47"/>
      <c r="DB67" s="47"/>
      <c r="DC67" s="60"/>
      <c r="DD67" s="43"/>
      <c r="DE67" s="79"/>
      <c r="DF67" s="47"/>
      <c r="DG67" s="47"/>
      <c r="DH67" s="47"/>
      <c r="DI67" s="47"/>
      <c r="DJ67" s="47"/>
      <c r="DK67" s="47"/>
      <c r="DL67" s="47"/>
      <c r="DM67" s="47"/>
      <c r="DN67" s="47"/>
      <c r="DO67" s="60"/>
      <c r="DP67" s="43"/>
      <c r="DQ67" s="79"/>
      <c r="DR67" s="47"/>
      <c r="DS67" s="47"/>
      <c r="DT67" s="47"/>
      <c r="DU67" s="47"/>
      <c r="DV67" s="47"/>
      <c r="DW67" s="47"/>
      <c r="DX67" s="47"/>
      <c r="DY67" s="47"/>
      <c r="DZ67" s="47"/>
      <c r="EA67" s="60"/>
      <c r="EB67" s="43"/>
      <c r="EC67" s="79"/>
      <c r="ED67" s="47"/>
      <c r="EE67" s="47"/>
      <c r="EF67" s="47"/>
      <c r="EG67" s="47"/>
      <c r="EH67" s="47"/>
      <c r="EI67" s="47"/>
      <c r="EJ67" s="47"/>
      <c r="EK67" s="47"/>
      <c r="EL67" s="47"/>
      <c r="EM67" s="60"/>
    </row>
    <row r="68" spans="1:143" collapsed="1">
      <c r="A68" s="72" t="s">
        <v>137</v>
      </c>
      <c r="B68" s="44"/>
      <c r="C68" s="81">
        <f>+SUM(C69:C95)</f>
        <v>0</v>
      </c>
      <c r="D68" s="53">
        <f t="shared" ref="D68" si="184">+SUM(D69:D95)</f>
        <v>0</v>
      </c>
      <c r="E68" s="53">
        <f t="shared" ref="E68" si="185">+SUM(E69:E95)</f>
        <v>0</v>
      </c>
      <c r="F68" s="53">
        <f t="shared" ref="F68" si="186">+SUM(F69:F95)</f>
        <v>0</v>
      </c>
      <c r="G68" s="53">
        <f t="shared" ref="G68" si="187">+SUM(G69:G95)</f>
        <v>0</v>
      </c>
      <c r="H68" s="53">
        <f t="shared" ref="H68" si="188">+SUM(H69:H95)</f>
        <v>0</v>
      </c>
      <c r="I68" s="53">
        <f t="shared" ref="I68" si="189">+SUM(I69:I95)</f>
        <v>0</v>
      </c>
      <c r="J68" s="53">
        <f t="shared" ref="J68" si="190">+SUM(J69:J95)</f>
        <v>0</v>
      </c>
      <c r="K68" s="53">
        <f t="shared" ref="K68:K94" si="191">+SUM(C68:J68)</f>
        <v>0</v>
      </c>
      <c r="L68" s="44"/>
      <c r="M68" s="81">
        <f>+SUM(M69:M95)</f>
        <v>0</v>
      </c>
      <c r="N68" s="53">
        <f t="shared" ref="N68" si="192">+SUM(N69:N95)</f>
        <v>0</v>
      </c>
      <c r="O68" s="53">
        <f t="shared" ref="O68" si="193">+SUM(O69:O95)</f>
        <v>0</v>
      </c>
      <c r="P68" s="53">
        <f t="shared" ref="P68" si="194">+SUM(P69:P95)</f>
        <v>0</v>
      </c>
      <c r="Q68" s="53">
        <f t="shared" ref="Q68" si="195">+SUM(Q69:Q95)</f>
        <v>0</v>
      </c>
      <c r="R68" s="53">
        <f t="shared" ref="R68" si="196">+SUM(R69:R95)</f>
        <v>0</v>
      </c>
      <c r="S68" s="53">
        <f t="shared" ref="S68" si="197">+SUM(S69:S95)</f>
        <v>0</v>
      </c>
      <c r="T68" s="53">
        <f t="shared" ref="T68" si="198">+SUM(T69:T95)</f>
        <v>0</v>
      </c>
      <c r="U68" s="53">
        <f t="shared" ref="U68" si="199">+SUM(U69:U95)</f>
        <v>0</v>
      </c>
      <c r="V68" s="53">
        <f t="shared" ref="V68" si="200">+SUM(V69:V95)</f>
        <v>0</v>
      </c>
      <c r="W68" s="53">
        <f t="shared" ref="W68:W94" si="201">+SUM(M68:V68)</f>
        <v>0</v>
      </c>
      <c r="X68" s="44"/>
      <c r="Y68" s="81">
        <f>+SUM(Y69:Y95)</f>
        <v>0</v>
      </c>
      <c r="Z68" s="53">
        <f t="shared" ref="Z68" si="202">+SUM(Z69:Z95)</f>
        <v>0</v>
      </c>
      <c r="AA68" s="53">
        <f t="shared" ref="AA68" si="203">+SUM(AA69:AA95)</f>
        <v>0</v>
      </c>
      <c r="AB68" s="53">
        <f t="shared" ref="AB68" si="204">+SUM(AB69:AB95)</f>
        <v>0</v>
      </c>
      <c r="AC68" s="53">
        <f t="shared" ref="AC68" si="205">+SUM(AC69:AC95)</f>
        <v>0</v>
      </c>
      <c r="AD68" s="53">
        <f t="shared" ref="AD68" si="206">+SUM(AD69:AD95)</f>
        <v>0</v>
      </c>
      <c r="AE68" s="53">
        <f t="shared" ref="AE68" si="207">+SUM(AE69:AE95)</f>
        <v>0</v>
      </c>
      <c r="AF68" s="53">
        <f t="shared" ref="AF68" si="208">+SUM(AF69:AF95)</f>
        <v>0</v>
      </c>
      <c r="AG68" s="53">
        <f t="shared" ref="AG68" si="209">+SUM(AG69:AG95)</f>
        <v>0</v>
      </c>
      <c r="AH68" s="53">
        <f t="shared" ref="AH68" si="210">+SUM(AH69:AH95)</f>
        <v>0</v>
      </c>
      <c r="AI68" s="53">
        <f t="shared" ref="AI68:AI94" si="211">+SUM(Y68:AH68)</f>
        <v>0</v>
      </c>
      <c r="AJ68" s="44"/>
      <c r="AK68" s="81">
        <f>+SUM(AK69:AK95)</f>
        <v>0</v>
      </c>
      <c r="AL68" s="53">
        <f t="shared" ref="AL68:AT68" si="212">+SUM(AL69:AL95)</f>
        <v>0</v>
      </c>
      <c r="AM68" s="53">
        <f t="shared" si="212"/>
        <v>0</v>
      </c>
      <c r="AN68" s="53">
        <f t="shared" si="212"/>
        <v>0</v>
      </c>
      <c r="AO68" s="53">
        <f t="shared" si="212"/>
        <v>0</v>
      </c>
      <c r="AP68" s="53">
        <f t="shared" si="212"/>
        <v>0</v>
      </c>
      <c r="AQ68" s="53">
        <f t="shared" si="212"/>
        <v>0</v>
      </c>
      <c r="AR68" s="53">
        <f t="shared" si="212"/>
        <v>0</v>
      </c>
      <c r="AS68" s="53">
        <f t="shared" si="212"/>
        <v>0</v>
      </c>
      <c r="AT68" s="53">
        <f t="shared" si="212"/>
        <v>0</v>
      </c>
      <c r="AU68" s="53">
        <f t="shared" ref="AU68:AU94" si="213">+SUM(AK68:AT68)</f>
        <v>0</v>
      </c>
      <c r="AV68" s="44"/>
      <c r="AW68" s="81">
        <f>+SUM(AW69:AW95)</f>
        <v>0</v>
      </c>
      <c r="AX68" s="53">
        <f t="shared" ref="AX68:BF68" si="214">+SUM(AX69:AX95)</f>
        <v>0</v>
      </c>
      <c r="AY68" s="53">
        <f t="shared" si="214"/>
        <v>0</v>
      </c>
      <c r="AZ68" s="53">
        <f t="shared" si="214"/>
        <v>0</v>
      </c>
      <c r="BA68" s="53">
        <f t="shared" si="214"/>
        <v>0</v>
      </c>
      <c r="BB68" s="53">
        <f t="shared" si="214"/>
        <v>0</v>
      </c>
      <c r="BC68" s="53">
        <f t="shared" si="214"/>
        <v>0</v>
      </c>
      <c r="BD68" s="53">
        <f t="shared" si="214"/>
        <v>0</v>
      </c>
      <c r="BE68" s="53">
        <f t="shared" si="214"/>
        <v>0</v>
      </c>
      <c r="BF68" s="53">
        <f t="shared" si="214"/>
        <v>0</v>
      </c>
      <c r="BG68" s="53">
        <f t="shared" ref="BG68:BG94" si="215">+SUM(AW68:BF68)</f>
        <v>0</v>
      </c>
      <c r="BH68" s="44"/>
      <c r="BI68" s="81">
        <f>+SUM(BI69:BI95)</f>
        <v>0</v>
      </c>
      <c r="BJ68" s="53">
        <f t="shared" ref="BJ68:BR68" si="216">+SUM(BJ69:BJ95)</f>
        <v>0</v>
      </c>
      <c r="BK68" s="53">
        <f t="shared" si="216"/>
        <v>0</v>
      </c>
      <c r="BL68" s="53">
        <f t="shared" si="216"/>
        <v>0</v>
      </c>
      <c r="BM68" s="53">
        <f t="shared" si="216"/>
        <v>0</v>
      </c>
      <c r="BN68" s="53">
        <f t="shared" si="216"/>
        <v>0</v>
      </c>
      <c r="BO68" s="53">
        <f t="shared" si="216"/>
        <v>0</v>
      </c>
      <c r="BP68" s="53">
        <f t="shared" si="216"/>
        <v>0</v>
      </c>
      <c r="BQ68" s="53">
        <f t="shared" si="216"/>
        <v>0</v>
      </c>
      <c r="BR68" s="53">
        <f t="shared" si="216"/>
        <v>0</v>
      </c>
      <c r="BS68" s="53">
        <f t="shared" ref="BS68:BS94" si="217">+SUM(BI68:BR68)</f>
        <v>0</v>
      </c>
      <c r="BT68" s="44"/>
      <c r="BU68" s="81">
        <f>+SUM(BU69:BU95)</f>
        <v>0</v>
      </c>
      <c r="BV68" s="53">
        <f t="shared" ref="BV68:CD68" si="218">+SUM(BV69:BV95)</f>
        <v>0</v>
      </c>
      <c r="BW68" s="53">
        <f t="shared" si="218"/>
        <v>0</v>
      </c>
      <c r="BX68" s="53">
        <f t="shared" si="218"/>
        <v>0</v>
      </c>
      <c r="BY68" s="53">
        <f t="shared" si="218"/>
        <v>0</v>
      </c>
      <c r="BZ68" s="53">
        <f t="shared" si="218"/>
        <v>0</v>
      </c>
      <c r="CA68" s="53">
        <f t="shared" si="218"/>
        <v>0</v>
      </c>
      <c r="CB68" s="53">
        <f t="shared" si="218"/>
        <v>0</v>
      </c>
      <c r="CC68" s="53">
        <f t="shared" si="218"/>
        <v>0</v>
      </c>
      <c r="CD68" s="53">
        <f t="shared" si="218"/>
        <v>0</v>
      </c>
      <c r="CE68" s="53">
        <f t="shared" ref="CE68:CE94" si="219">+SUM(BU68:CD68)</f>
        <v>0</v>
      </c>
      <c r="CF68" s="44"/>
      <c r="CG68" s="81">
        <f>+SUM(CG69:CG95)</f>
        <v>0</v>
      </c>
      <c r="CH68" s="53">
        <f t="shared" ref="CH68:CP68" si="220">+SUM(CH69:CH95)</f>
        <v>0</v>
      </c>
      <c r="CI68" s="53">
        <f t="shared" si="220"/>
        <v>0</v>
      </c>
      <c r="CJ68" s="53">
        <f t="shared" si="220"/>
        <v>0</v>
      </c>
      <c r="CK68" s="53">
        <f t="shared" si="220"/>
        <v>0</v>
      </c>
      <c r="CL68" s="53">
        <f t="shared" si="220"/>
        <v>0</v>
      </c>
      <c r="CM68" s="53">
        <f t="shared" si="220"/>
        <v>0</v>
      </c>
      <c r="CN68" s="53">
        <f t="shared" si="220"/>
        <v>0</v>
      </c>
      <c r="CO68" s="53">
        <f t="shared" si="220"/>
        <v>0</v>
      </c>
      <c r="CP68" s="53">
        <f t="shared" si="220"/>
        <v>0</v>
      </c>
      <c r="CQ68" s="53">
        <f t="shared" ref="CQ68:CQ94" si="221">+SUM(CG68:CP68)</f>
        <v>0</v>
      </c>
      <c r="CR68" s="44"/>
      <c r="CS68" s="81">
        <f>+SUM(CS69:CS95)</f>
        <v>0</v>
      </c>
      <c r="CT68" s="53">
        <f t="shared" ref="CT68:DB68" si="222">+SUM(CT69:CT95)</f>
        <v>0</v>
      </c>
      <c r="CU68" s="53">
        <f t="shared" si="222"/>
        <v>0</v>
      </c>
      <c r="CV68" s="53">
        <f t="shared" si="222"/>
        <v>0</v>
      </c>
      <c r="CW68" s="53">
        <f t="shared" si="222"/>
        <v>0</v>
      </c>
      <c r="CX68" s="53">
        <f t="shared" si="222"/>
        <v>0</v>
      </c>
      <c r="CY68" s="53">
        <f t="shared" si="222"/>
        <v>0</v>
      </c>
      <c r="CZ68" s="53">
        <f t="shared" si="222"/>
        <v>0</v>
      </c>
      <c r="DA68" s="53">
        <f t="shared" si="222"/>
        <v>0</v>
      </c>
      <c r="DB68" s="53">
        <f t="shared" si="222"/>
        <v>0</v>
      </c>
      <c r="DC68" s="53">
        <f t="shared" ref="DC68:DC94" si="223">+SUM(CS68:DB68)</f>
        <v>0</v>
      </c>
      <c r="DD68" s="44"/>
      <c r="DE68" s="81">
        <f>+SUM(DE69:DE95)</f>
        <v>0</v>
      </c>
      <c r="DF68" s="53">
        <f t="shared" ref="DF68:DN68" si="224">+SUM(DF69:DF95)</f>
        <v>0</v>
      </c>
      <c r="DG68" s="53">
        <f t="shared" si="224"/>
        <v>0</v>
      </c>
      <c r="DH68" s="53">
        <f t="shared" si="224"/>
        <v>0</v>
      </c>
      <c r="DI68" s="53">
        <f t="shared" si="224"/>
        <v>0</v>
      </c>
      <c r="DJ68" s="53">
        <f t="shared" si="224"/>
        <v>0</v>
      </c>
      <c r="DK68" s="53">
        <f t="shared" si="224"/>
        <v>0</v>
      </c>
      <c r="DL68" s="53">
        <f t="shared" si="224"/>
        <v>0</v>
      </c>
      <c r="DM68" s="53">
        <f t="shared" si="224"/>
        <v>0</v>
      </c>
      <c r="DN68" s="53">
        <f t="shared" si="224"/>
        <v>0</v>
      </c>
      <c r="DO68" s="53">
        <f t="shared" ref="DO68:DO94" si="225">+SUM(DE68:DN68)</f>
        <v>0</v>
      </c>
      <c r="DP68" s="44"/>
      <c r="DQ68" s="81">
        <f>+SUM(DQ69:DQ95)</f>
        <v>0</v>
      </c>
      <c r="DR68" s="53">
        <f t="shared" ref="DR68:DZ68" si="226">+SUM(DR69:DR95)</f>
        <v>0</v>
      </c>
      <c r="DS68" s="53">
        <f t="shared" si="226"/>
        <v>0</v>
      </c>
      <c r="DT68" s="53">
        <f t="shared" si="226"/>
        <v>0</v>
      </c>
      <c r="DU68" s="53">
        <f t="shared" si="226"/>
        <v>0</v>
      </c>
      <c r="DV68" s="53">
        <f t="shared" si="226"/>
        <v>0</v>
      </c>
      <c r="DW68" s="53">
        <f t="shared" si="226"/>
        <v>0</v>
      </c>
      <c r="DX68" s="53">
        <f t="shared" si="226"/>
        <v>0</v>
      </c>
      <c r="DY68" s="53">
        <f t="shared" si="226"/>
        <v>0</v>
      </c>
      <c r="DZ68" s="53">
        <f t="shared" si="226"/>
        <v>0</v>
      </c>
      <c r="EA68" s="53">
        <f t="shared" ref="EA68:EA94" si="227">+SUM(DQ68:DZ68)</f>
        <v>0</v>
      </c>
      <c r="EB68" s="44"/>
      <c r="EC68" s="81">
        <f>+SUM(EC69:EC95)</f>
        <v>0</v>
      </c>
      <c r="ED68" s="53">
        <f t="shared" ref="ED68:EL68" si="228">+SUM(ED69:ED95)</f>
        <v>0</v>
      </c>
      <c r="EE68" s="53">
        <f t="shared" si="228"/>
        <v>0</v>
      </c>
      <c r="EF68" s="53">
        <f t="shared" si="228"/>
        <v>0</v>
      </c>
      <c r="EG68" s="53">
        <f t="shared" si="228"/>
        <v>0</v>
      </c>
      <c r="EH68" s="53">
        <f t="shared" si="228"/>
        <v>0</v>
      </c>
      <c r="EI68" s="53">
        <f t="shared" si="228"/>
        <v>0</v>
      </c>
      <c r="EJ68" s="53">
        <f t="shared" si="228"/>
        <v>0</v>
      </c>
      <c r="EK68" s="53">
        <f t="shared" si="228"/>
        <v>0</v>
      </c>
      <c r="EL68" s="53">
        <f t="shared" si="228"/>
        <v>0</v>
      </c>
      <c r="EM68" s="53">
        <f t="shared" ref="EM68:EM94" si="229">+SUM(EC68:EL68)</f>
        <v>0</v>
      </c>
    </row>
    <row r="69" spans="1:143" hidden="1" outlineLevel="1">
      <c r="A69" s="70" t="s">
        <v>145</v>
      </c>
      <c r="B69" s="43"/>
      <c r="C69" s="79"/>
      <c r="D69" s="47"/>
      <c r="E69" s="47"/>
      <c r="F69" s="47"/>
      <c r="G69" s="47"/>
      <c r="H69" s="47"/>
      <c r="I69" s="47"/>
      <c r="J69" s="47"/>
      <c r="K69" s="60">
        <f t="shared" si="191"/>
        <v>0</v>
      </c>
      <c r="L69" s="43"/>
      <c r="M69" s="79"/>
      <c r="N69" s="47"/>
      <c r="O69" s="47"/>
      <c r="P69" s="47"/>
      <c r="Q69" s="47"/>
      <c r="R69" s="47"/>
      <c r="S69" s="47"/>
      <c r="T69" s="47"/>
      <c r="U69" s="47"/>
      <c r="V69" s="47"/>
      <c r="W69" s="60">
        <f t="shared" si="201"/>
        <v>0</v>
      </c>
      <c r="X69" s="43"/>
      <c r="Y69" s="79"/>
      <c r="Z69" s="47"/>
      <c r="AA69" s="47"/>
      <c r="AB69" s="47"/>
      <c r="AC69" s="47"/>
      <c r="AD69" s="47"/>
      <c r="AE69" s="47"/>
      <c r="AF69" s="47"/>
      <c r="AG69" s="47"/>
      <c r="AH69" s="47"/>
      <c r="AI69" s="60">
        <f t="shared" si="211"/>
        <v>0</v>
      </c>
      <c r="AJ69" s="43"/>
      <c r="AK69" s="79"/>
      <c r="AL69" s="47"/>
      <c r="AM69" s="47"/>
      <c r="AN69" s="47"/>
      <c r="AO69" s="47"/>
      <c r="AP69" s="47"/>
      <c r="AQ69" s="47"/>
      <c r="AR69" s="47"/>
      <c r="AS69" s="47"/>
      <c r="AT69" s="47"/>
      <c r="AU69" s="60">
        <f t="shared" si="213"/>
        <v>0</v>
      </c>
      <c r="AV69" s="43"/>
      <c r="AW69" s="79"/>
      <c r="AX69" s="47"/>
      <c r="AY69" s="47"/>
      <c r="AZ69" s="47"/>
      <c r="BA69" s="47"/>
      <c r="BB69" s="47"/>
      <c r="BC69" s="47"/>
      <c r="BD69" s="47"/>
      <c r="BE69" s="47"/>
      <c r="BF69" s="47"/>
      <c r="BG69" s="60">
        <f t="shared" si="215"/>
        <v>0</v>
      </c>
      <c r="BH69" s="43"/>
      <c r="BI69" s="79"/>
      <c r="BJ69" s="47"/>
      <c r="BK69" s="47"/>
      <c r="BL69" s="47"/>
      <c r="BM69" s="47"/>
      <c r="BN69" s="47"/>
      <c r="BO69" s="47"/>
      <c r="BP69" s="47"/>
      <c r="BQ69" s="47"/>
      <c r="BR69" s="47"/>
      <c r="BS69" s="60">
        <f t="shared" si="217"/>
        <v>0</v>
      </c>
      <c r="BT69" s="43"/>
      <c r="BU69" s="79"/>
      <c r="BV69" s="47"/>
      <c r="BW69" s="47"/>
      <c r="BX69" s="47"/>
      <c r="BY69" s="47"/>
      <c r="BZ69" s="47"/>
      <c r="CA69" s="47"/>
      <c r="CB69" s="47"/>
      <c r="CC69" s="47"/>
      <c r="CD69" s="47"/>
      <c r="CE69" s="60">
        <f t="shared" si="219"/>
        <v>0</v>
      </c>
      <c r="CF69" s="43"/>
      <c r="CG69" s="79"/>
      <c r="CH69" s="47"/>
      <c r="CI69" s="47"/>
      <c r="CJ69" s="47"/>
      <c r="CK69" s="47"/>
      <c r="CL69" s="47"/>
      <c r="CM69" s="47"/>
      <c r="CN69" s="47"/>
      <c r="CO69" s="47"/>
      <c r="CP69" s="47"/>
      <c r="CQ69" s="60">
        <f t="shared" si="221"/>
        <v>0</v>
      </c>
      <c r="CR69" s="43"/>
      <c r="CS69" s="79"/>
      <c r="CT69" s="47"/>
      <c r="CU69" s="47"/>
      <c r="CV69" s="47"/>
      <c r="CW69" s="47"/>
      <c r="CX69" s="47"/>
      <c r="CY69" s="47"/>
      <c r="CZ69" s="47"/>
      <c r="DA69" s="47"/>
      <c r="DB69" s="47"/>
      <c r="DC69" s="60">
        <f t="shared" si="223"/>
        <v>0</v>
      </c>
      <c r="DD69" s="43"/>
      <c r="DE69" s="79"/>
      <c r="DF69" s="47"/>
      <c r="DG69" s="47"/>
      <c r="DH69" s="47"/>
      <c r="DI69" s="47"/>
      <c r="DJ69" s="47"/>
      <c r="DK69" s="47"/>
      <c r="DL69" s="47"/>
      <c r="DM69" s="47"/>
      <c r="DN69" s="47"/>
      <c r="DO69" s="60">
        <f t="shared" si="225"/>
        <v>0</v>
      </c>
      <c r="DP69" s="43"/>
      <c r="DQ69" s="79"/>
      <c r="DR69" s="47"/>
      <c r="DS69" s="47"/>
      <c r="DT69" s="47"/>
      <c r="DU69" s="47"/>
      <c r="DV69" s="47"/>
      <c r="DW69" s="47"/>
      <c r="DX69" s="47"/>
      <c r="DY69" s="47"/>
      <c r="DZ69" s="47"/>
      <c r="EA69" s="60">
        <f t="shared" si="227"/>
        <v>0</v>
      </c>
      <c r="EB69" s="43"/>
      <c r="EC69" s="79"/>
      <c r="ED69" s="47"/>
      <c r="EE69" s="47"/>
      <c r="EF69" s="47"/>
      <c r="EG69" s="47"/>
      <c r="EH69" s="47"/>
      <c r="EI69" s="47"/>
      <c r="EJ69" s="47"/>
      <c r="EK69" s="47"/>
      <c r="EL69" s="47"/>
      <c r="EM69" s="60">
        <f t="shared" si="229"/>
        <v>0</v>
      </c>
    </row>
    <row r="70" spans="1:143" hidden="1" outlineLevel="1">
      <c r="A70" s="70" t="s">
        <v>138</v>
      </c>
      <c r="B70" s="43"/>
      <c r="C70" s="79"/>
      <c r="D70" s="47"/>
      <c r="E70" s="47"/>
      <c r="F70" s="47"/>
      <c r="G70" s="47"/>
      <c r="H70" s="47"/>
      <c r="I70" s="47"/>
      <c r="J70" s="47"/>
      <c r="K70" s="60">
        <f t="shared" si="191"/>
        <v>0</v>
      </c>
      <c r="L70" s="43"/>
      <c r="M70" s="79"/>
      <c r="N70" s="47"/>
      <c r="O70" s="47"/>
      <c r="P70" s="47"/>
      <c r="Q70" s="47"/>
      <c r="R70" s="47"/>
      <c r="S70" s="47"/>
      <c r="T70" s="47"/>
      <c r="U70" s="47"/>
      <c r="V70" s="47"/>
      <c r="W70" s="60">
        <f t="shared" si="201"/>
        <v>0</v>
      </c>
      <c r="X70" s="43"/>
      <c r="Y70" s="79"/>
      <c r="Z70" s="47"/>
      <c r="AA70" s="47"/>
      <c r="AB70" s="47"/>
      <c r="AC70" s="47"/>
      <c r="AD70" s="47"/>
      <c r="AE70" s="47"/>
      <c r="AF70" s="47"/>
      <c r="AG70" s="47"/>
      <c r="AH70" s="47"/>
      <c r="AI70" s="60">
        <f t="shared" si="211"/>
        <v>0</v>
      </c>
      <c r="AJ70" s="43"/>
      <c r="AK70" s="79"/>
      <c r="AL70" s="47"/>
      <c r="AM70" s="47"/>
      <c r="AN70" s="47"/>
      <c r="AO70" s="47"/>
      <c r="AP70" s="47"/>
      <c r="AQ70" s="47"/>
      <c r="AR70" s="47"/>
      <c r="AS70" s="47"/>
      <c r="AT70" s="47"/>
      <c r="AU70" s="60">
        <f t="shared" si="213"/>
        <v>0</v>
      </c>
      <c r="AV70" s="43"/>
      <c r="AW70" s="79"/>
      <c r="AX70" s="47"/>
      <c r="AY70" s="47"/>
      <c r="AZ70" s="47"/>
      <c r="BA70" s="47"/>
      <c r="BB70" s="47"/>
      <c r="BC70" s="47"/>
      <c r="BD70" s="47"/>
      <c r="BE70" s="47"/>
      <c r="BF70" s="47"/>
      <c r="BG70" s="60">
        <f t="shared" si="215"/>
        <v>0</v>
      </c>
      <c r="BH70" s="43"/>
      <c r="BI70" s="79"/>
      <c r="BJ70" s="47"/>
      <c r="BK70" s="47"/>
      <c r="BL70" s="47"/>
      <c r="BM70" s="47"/>
      <c r="BN70" s="47"/>
      <c r="BO70" s="47"/>
      <c r="BP70" s="47"/>
      <c r="BQ70" s="47"/>
      <c r="BR70" s="47"/>
      <c r="BS70" s="60">
        <f t="shared" si="217"/>
        <v>0</v>
      </c>
      <c r="BT70" s="43"/>
      <c r="BU70" s="79"/>
      <c r="BV70" s="47"/>
      <c r="BW70" s="47"/>
      <c r="BX70" s="47"/>
      <c r="BY70" s="47"/>
      <c r="BZ70" s="47"/>
      <c r="CA70" s="47"/>
      <c r="CB70" s="47"/>
      <c r="CC70" s="47"/>
      <c r="CD70" s="47"/>
      <c r="CE70" s="60">
        <f t="shared" si="219"/>
        <v>0</v>
      </c>
      <c r="CF70" s="43"/>
      <c r="CG70" s="79"/>
      <c r="CH70" s="47"/>
      <c r="CI70" s="47"/>
      <c r="CJ70" s="47"/>
      <c r="CK70" s="47"/>
      <c r="CL70" s="47"/>
      <c r="CM70" s="47"/>
      <c r="CN70" s="47"/>
      <c r="CO70" s="47"/>
      <c r="CP70" s="47"/>
      <c r="CQ70" s="60">
        <f t="shared" si="221"/>
        <v>0</v>
      </c>
      <c r="CR70" s="43"/>
      <c r="CS70" s="79"/>
      <c r="CT70" s="47"/>
      <c r="CU70" s="47"/>
      <c r="CV70" s="47"/>
      <c r="CW70" s="47"/>
      <c r="CX70" s="47"/>
      <c r="CY70" s="47"/>
      <c r="CZ70" s="47"/>
      <c r="DA70" s="47"/>
      <c r="DB70" s="47"/>
      <c r="DC70" s="60">
        <f t="shared" si="223"/>
        <v>0</v>
      </c>
      <c r="DD70" s="43"/>
      <c r="DE70" s="79"/>
      <c r="DF70" s="47"/>
      <c r="DG70" s="47"/>
      <c r="DH70" s="47"/>
      <c r="DI70" s="47"/>
      <c r="DJ70" s="47"/>
      <c r="DK70" s="47"/>
      <c r="DL70" s="47"/>
      <c r="DM70" s="47"/>
      <c r="DN70" s="47"/>
      <c r="DO70" s="60">
        <f t="shared" si="225"/>
        <v>0</v>
      </c>
      <c r="DP70" s="43"/>
      <c r="DQ70" s="79"/>
      <c r="DR70" s="47"/>
      <c r="DS70" s="47"/>
      <c r="DT70" s="47"/>
      <c r="DU70" s="47"/>
      <c r="DV70" s="47"/>
      <c r="DW70" s="47"/>
      <c r="DX70" s="47"/>
      <c r="DY70" s="47"/>
      <c r="DZ70" s="47"/>
      <c r="EA70" s="60">
        <f t="shared" si="227"/>
        <v>0</v>
      </c>
      <c r="EB70" s="43"/>
      <c r="EC70" s="79"/>
      <c r="ED70" s="47"/>
      <c r="EE70" s="47"/>
      <c r="EF70" s="47"/>
      <c r="EG70" s="47"/>
      <c r="EH70" s="47"/>
      <c r="EI70" s="47"/>
      <c r="EJ70" s="47"/>
      <c r="EK70" s="47"/>
      <c r="EL70" s="47"/>
      <c r="EM70" s="60">
        <f t="shared" si="229"/>
        <v>0</v>
      </c>
    </row>
    <row r="71" spans="1:143" hidden="1" outlineLevel="1">
      <c r="A71" s="70" t="s">
        <v>140</v>
      </c>
      <c r="B71" s="43"/>
      <c r="C71" s="79"/>
      <c r="D71" s="47"/>
      <c r="E71" s="47"/>
      <c r="F71" s="47"/>
      <c r="G71" s="47"/>
      <c r="H71" s="47"/>
      <c r="I71" s="47"/>
      <c r="J71" s="47"/>
      <c r="K71" s="60">
        <f t="shared" si="191"/>
        <v>0</v>
      </c>
      <c r="L71" s="43"/>
      <c r="M71" s="79"/>
      <c r="N71" s="47"/>
      <c r="O71" s="47"/>
      <c r="P71" s="47"/>
      <c r="Q71" s="47"/>
      <c r="R71" s="47"/>
      <c r="S71" s="47"/>
      <c r="T71" s="47"/>
      <c r="U71" s="47"/>
      <c r="V71" s="47"/>
      <c r="W71" s="60">
        <f t="shared" si="201"/>
        <v>0</v>
      </c>
      <c r="X71" s="43"/>
      <c r="Y71" s="79"/>
      <c r="Z71" s="47"/>
      <c r="AA71" s="47"/>
      <c r="AB71" s="47"/>
      <c r="AC71" s="47"/>
      <c r="AD71" s="47"/>
      <c r="AE71" s="47"/>
      <c r="AF71" s="47"/>
      <c r="AG71" s="47"/>
      <c r="AH71" s="47"/>
      <c r="AI71" s="60">
        <f t="shared" si="211"/>
        <v>0</v>
      </c>
      <c r="AJ71" s="43"/>
      <c r="AK71" s="79"/>
      <c r="AL71" s="47"/>
      <c r="AM71" s="47"/>
      <c r="AN71" s="47"/>
      <c r="AO71" s="47"/>
      <c r="AP71" s="47"/>
      <c r="AQ71" s="47"/>
      <c r="AR71" s="47"/>
      <c r="AS71" s="47"/>
      <c r="AT71" s="47"/>
      <c r="AU71" s="60">
        <f t="shared" si="213"/>
        <v>0</v>
      </c>
      <c r="AV71" s="43"/>
      <c r="AW71" s="79"/>
      <c r="AX71" s="47"/>
      <c r="AY71" s="47"/>
      <c r="AZ71" s="47"/>
      <c r="BA71" s="47"/>
      <c r="BB71" s="47"/>
      <c r="BC71" s="47"/>
      <c r="BD71" s="47"/>
      <c r="BE71" s="47"/>
      <c r="BF71" s="47"/>
      <c r="BG71" s="60">
        <f t="shared" si="215"/>
        <v>0</v>
      </c>
      <c r="BH71" s="43"/>
      <c r="BI71" s="79"/>
      <c r="BJ71" s="47"/>
      <c r="BK71" s="47"/>
      <c r="BL71" s="47"/>
      <c r="BM71" s="47"/>
      <c r="BN71" s="47"/>
      <c r="BO71" s="47"/>
      <c r="BP71" s="47"/>
      <c r="BQ71" s="47"/>
      <c r="BR71" s="47"/>
      <c r="BS71" s="60">
        <f t="shared" si="217"/>
        <v>0</v>
      </c>
      <c r="BT71" s="43"/>
      <c r="BU71" s="79"/>
      <c r="BV71" s="47"/>
      <c r="BW71" s="47"/>
      <c r="BX71" s="47"/>
      <c r="BY71" s="47"/>
      <c r="BZ71" s="47"/>
      <c r="CA71" s="47"/>
      <c r="CB71" s="47"/>
      <c r="CC71" s="47"/>
      <c r="CD71" s="47"/>
      <c r="CE71" s="60">
        <f t="shared" si="219"/>
        <v>0</v>
      </c>
      <c r="CF71" s="43"/>
      <c r="CG71" s="79"/>
      <c r="CH71" s="47"/>
      <c r="CI71" s="47"/>
      <c r="CJ71" s="47"/>
      <c r="CK71" s="47"/>
      <c r="CL71" s="47"/>
      <c r="CM71" s="47"/>
      <c r="CN71" s="47"/>
      <c r="CO71" s="47"/>
      <c r="CP71" s="47"/>
      <c r="CQ71" s="60">
        <f t="shared" si="221"/>
        <v>0</v>
      </c>
      <c r="CR71" s="43"/>
      <c r="CS71" s="79"/>
      <c r="CT71" s="47"/>
      <c r="CU71" s="47"/>
      <c r="CV71" s="47"/>
      <c r="CW71" s="47"/>
      <c r="CX71" s="47"/>
      <c r="CY71" s="47"/>
      <c r="CZ71" s="47"/>
      <c r="DA71" s="47"/>
      <c r="DB71" s="47"/>
      <c r="DC71" s="60">
        <f t="shared" si="223"/>
        <v>0</v>
      </c>
      <c r="DD71" s="43"/>
      <c r="DE71" s="79"/>
      <c r="DF71" s="47"/>
      <c r="DG71" s="47"/>
      <c r="DH71" s="47"/>
      <c r="DI71" s="47"/>
      <c r="DJ71" s="47"/>
      <c r="DK71" s="47"/>
      <c r="DL71" s="47"/>
      <c r="DM71" s="47"/>
      <c r="DN71" s="47"/>
      <c r="DO71" s="60">
        <f t="shared" si="225"/>
        <v>0</v>
      </c>
      <c r="DP71" s="43"/>
      <c r="DQ71" s="79"/>
      <c r="DR71" s="47"/>
      <c r="DS71" s="47"/>
      <c r="DT71" s="47"/>
      <c r="DU71" s="47"/>
      <c r="DV71" s="47"/>
      <c r="DW71" s="47"/>
      <c r="DX71" s="47"/>
      <c r="DY71" s="47"/>
      <c r="DZ71" s="47"/>
      <c r="EA71" s="60">
        <f t="shared" si="227"/>
        <v>0</v>
      </c>
      <c r="EB71" s="43"/>
      <c r="EC71" s="79"/>
      <c r="ED71" s="47"/>
      <c r="EE71" s="47"/>
      <c r="EF71" s="47"/>
      <c r="EG71" s="47"/>
      <c r="EH71" s="47"/>
      <c r="EI71" s="47"/>
      <c r="EJ71" s="47"/>
      <c r="EK71" s="47"/>
      <c r="EL71" s="47"/>
      <c r="EM71" s="60">
        <f t="shared" si="229"/>
        <v>0</v>
      </c>
    </row>
    <row r="72" spans="1:143" hidden="1" outlineLevel="1">
      <c r="A72" s="70" t="s">
        <v>141</v>
      </c>
      <c r="B72" s="43"/>
      <c r="C72" s="79"/>
      <c r="D72" s="47"/>
      <c r="E72" s="47"/>
      <c r="F72" s="47"/>
      <c r="G72" s="47"/>
      <c r="H72" s="47"/>
      <c r="I72" s="47"/>
      <c r="J72" s="47"/>
      <c r="K72" s="60">
        <f t="shared" si="191"/>
        <v>0</v>
      </c>
      <c r="L72" s="43"/>
      <c r="M72" s="79"/>
      <c r="N72" s="47"/>
      <c r="O72" s="47"/>
      <c r="P72" s="47"/>
      <c r="Q72" s="47"/>
      <c r="R72" s="47"/>
      <c r="S72" s="47"/>
      <c r="T72" s="47"/>
      <c r="U72" s="47"/>
      <c r="V72" s="47"/>
      <c r="W72" s="60">
        <f t="shared" si="201"/>
        <v>0</v>
      </c>
      <c r="X72" s="43"/>
      <c r="Y72" s="79"/>
      <c r="Z72" s="47"/>
      <c r="AA72" s="47"/>
      <c r="AB72" s="47"/>
      <c r="AC72" s="47"/>
      <c r="AD72" s="47"/>
      <c r="AE72" s="47"/>
      <c r="AF72" s="47"/>
      <c r="AG72" s="47"/>
      <c r="AH72" s="47"/>
      <c r="AI72" s="60">
        <f t="shared" si="211"/>
        <v>0</v>
      </c>
      <c r="AJ72" s="43"/>
      <c r="AK72" s="79"/>
      <c r="AL72" s="47"/>
      <c r="AM72" s="47"/>
      <c r="AN72" s="47"/>
      <c r="AO72" s="47"/>
      <c r="AP72" s="47"/>
      <c r="AQ72" s="47"/>
      <c r="AR72" s="47"/>
      <c r="AS72" s="47"/>
      <c r="AT72" s="47"/>
      <c r="AU72" s="60">
        <f t="shared" si="213"/>
        <v>0</v>
      </c>
      <c r="AV72" s="43"/>
      <c r="AW72" s="79"/>
      <c r="AX72" s="47"/>
      <c r="AY72" s="47"/>
      <c r="AZ72" s="47"/>
      <c r="BA72" s="47"/>
      <c r="BB72" s="47"/>
      <c r="BC72" s="47"/>
      <c r="BD72" s="47"/>
      <c r="BE72" s="47"/>
      <c r="BF72" s="47"/>
      <c r="BG72" s="60">
        <f t="shared" si="215"/>
        <v>0</v>
      </c>
      <c r="BH72" s="43"/>
      <c r="BI72" s="79"/>
      <c r="BJ72" s="47"/>
      <c r="BK72" s="47"/>
      <c r="BL72" s="47"/>
      <c r="BM72" s="47"/>
      <c r="BN72" s="47"/>
      <c r="BO72" s="47"/>
      <c r="BP72" s="47"/>
      <c r="BQ72" s="47"/>
      <c r="BR72" s="47"/>
      <c r="BS72" s="60">
        <f t="shared" si="217"/>
        <v>0</v>
      </c>
      <c r="BT72" s="43"/>
      <c r="BU72" s="79"/>
      <c r="BV72" s="47"/>
      <c r="BW72" s="47"/>
      <c r="BX72" s="47"/>
      <c r="BY72" s="47"/>
      <c r="BZ72" s="47"/>
      <c r="CA72" s="47"/>
      <c r="CB72" s="47"/>
      <c r="CC72" s="47"/>
      <c r="CD72" s="47"/>
      <c r="CE72" s="60">
        <f t="shared" si="219"/>
        <v>0</v>
      </c>
      <c r="CF72" s="43"/>
      <c r="CG72" s="79"/>
      <c r="CH72" s="47"/>
      <c r="CI72" s="47"/>
      <c r="CJ72" s="47"/>
      <c r="CK72" s="47"/>
      <c r="CL72" s="47"/>
      <c r="CM72" s="47"/>
      <c r="CN72" s="47"/>
      <c r="CO72" s="47"/>
      <c r="CP72" s="47"/>
      <c r="CQ72" s="60">
        <f t="shared" si="221"/>
        <v>0</v>
      </c>
      <c r="CR72" s="43"/>
      <c r="CS72" s="79"/>
      <c r="CT72" s="47"/>
      <c r="CU72" s="47"/>
      <c r="CV72" s="47"/>
      <c r="CW72" s="47"/>
      <c r="CX72" s="47"/>
      <c r="CY72" s="47"/>
      <c r="CZ72" s="47"/>
      <c r="DA72" s="47"/>
      <c r="DB72" s="47"/>
      <c r="DC72" s="60">
        <f t="shared" si="223"/>
        <v>0</v>
      </c>
      <c r="DD72" s="43"/>
      <c r="DE72" s="79"/>
      <c r="DF72" s="47"/>
      <c r="DG72" s="47"/>
      <c r="DH72" s="47"/>
      <c r="DI72" s="47"/>
      <c r="DJ72" s="47"/>
      <c r="DK72" s="47"/>
      <c r="DL72" s="47"/>
      <c r="DM72" s="47"/>
      <c r="DN72" s="47"/>
      <c r="DO72" s="60">
        <f t="shared" si="225"/>
        <v>0</v>
      </c>
      <c r="DP72" s="43"/>
      <c r="DQ72" s="79"/>
      <c r="DR72" s="47"/>
      <c r="DS72" s="47"/>
      <c r="DT72" s="47"/>
      <c r="DU72" s="47"/>
      <c r="DV72" s="47"/>
      <c r="DW72" s="47"/>
      <c r="DX72" s="47"/>
      <c r="DY72" s="47"/>
      <c r="DZ72" s="47"/>
      <c r="EA72" s="60">
        <f t="shared" si="227"/>
        <v>0</v>
      </c>
      <c r="EB72" s="43"/>
      <c r="EC72" s="79"/>
      <c r="ED72" s="47"/>
      <c r="EE72" s="47"/>
      <c r="EF72" s="47"/>
      <c r="EG72" s="47"/>
      <c r="EH72" s="47"/>
      <c r="EI72" s="47"/>
      <c r="EJ72" s="47"/>
      <c r="EK72" s="47"/>
      <c r="EL72" s="47"/>
      <c r="EM72" s="60">
        <f t="shared" si="229"/>
        <v>0</v>
      </c>
    </row>
    <row r="73" spans="1:143" hidden="1" outlineLevel="1">
      <c r="A73" s="70" t="s">
        <v>142</v>
      </c>
      <c r="B73" s="43"/>
      <c r="C73" s="79"/>
      <c r="D73" s="47"/>
      <c r="E73" s="47"/>
      <c r="F73" s="47"/>
      <c r="G73" s="47"/>
      <c r="H73" s="47"/>
      <c r="I73" s="47"/>
      <c r="J73" s="47"/>
      <c r="K73" s="60">
        <f t="shared" si="191"/>
        <v>0</v>
      </c>
      <c r="L73" s="43"/>
      <c r="M73" s="79"/>
      <c r="N73" s="47"/>
      <c r="O73" s="47"/>
      <c r="P73" s="47"/>
      <c r="Q73" s="47"/>
      <c r="R73" s="47"/>
      <c r="S73" s="47"/>
      <c r="T73" s="47"/>
      <c r="U73" s="47"/>
      <c r="V73" s="47"/>
      <c r="W73" s="60">
        <f t="shared" si="201"/>
        <v>0</v>
      </c>
      <c r="X73" s="43"/>
      <c r="Y73" s="79"/>
      <c r="Z73" s="47"/>
      <c r="AA73" s="47"/>
      <c r="AB73" s="47"/>
      <c r="AC73" s="47"/>
      <c r="AD73" s="47"/>
      <c r="AE73" s="47"/>
      <c r="AF73" s="47"/>
      <c r="AG73" s="47"/>
      <c r="AH73" s="47"/>
      <c r="AI73" s="60">
        <f t="shared" si="211"/>
        <v>0</v>
      </c>
      <c r="AJ73" s="43"/>
      <c r="AK73" s="79"/>
      <c r="AL73" s="47"/>
      <c r="AM73" s="47"/>
      <c r="AN73" s="47"/>
      <c r="AO73" s="47"/>
      <c r="AP73" s="47"/>
      <c r="AQ73" s="47"/>
      <c r="AR73" s="47"/>
      <c r="AS73" s="47"/>
      <c r="AT73" s="47"/>
      <c r="AU73" s="60">
        <f t="shared" si="213"/>
        <v>0</v>
      </c>
      <c r="AV73" s="43"/>
      <c r="AW73" s="79"/>
      <c r="AX73" s="47"/>
      <c r="AY73" s="47"/>
      <c r="AZ73" s="47"/>
      <c r="BA73" s="47"/>
      <c r="BB73" s="47"/>
      <c r="BC73" s="47"/>
      <c r="BD73" s="47"/>
      <c r="BE73" s="47"/>
      <c r="BF73" s="47"/>
      <c r="BG73" s="60">
        <f t="shared" si="215"/>
        <v>0</v>
      </c>
      <c r="BH73" s="43"/>
      <c r="BI73" s="79"/>
      <c r="BJ73" s="47"/>
      <c r="BK73" s="47"/>
      <c r="BL73" s="47"/>
      <c r="BM73" s="47"/>
      <c r="BN73" s="47"/>
      <c r="BO73" s="47"/>
      <c r="BP73" s="47"/>
      <c r="BQ73" s="47"/>
      <c r="BR73" s="47"/>
      <c r="BS73" s="60">
        <f t="shared" si="217"/>
        <v>0</v>
      </c>
      <c r="BT73" s="43"/>
      <c r="BU73" s="79"/>
      <c r="BV73" s="47"/>
      <c r="BW73" s="47"/>
      <c r="BX73" s="47"/>
      <c r="BY73" s="47"/>
      <c r="BZ73" s="47"/>
      <c r="CA73" s="47"/>
      <c r="CB73" s="47"/>
      <c r="CC73" s="47"/>
      <c r="CD73" s="47"/>
      <c r="CE73" s="60">
        <f t="shared" si="219"/>
        <v>0</v>
      </c>
      <c r="CF73" s="43"/>
      <c r="CG73" s="79"/>
      <c r="CH73" s="47"/>
      <c r="CI73" s="47"/>
      <c r="CJ73" s="47"/>
      <c r="CK73" s="47"/>
      <c r="CL73" s="47"/>
      <c r="CM73" s="47"/>
      <c r="CN73" s="47"/>
      <c r="CO73" s="47"/>
      <c r="CP73" s="47"/>
      <c r="CQ73" s="60">
        <f t="shared" si="221"/>
        <v>0</v>
      </c>
      <c r="CR73" s="43"/>
      <c r="CS73" s="79"/>
      <c r="CT73" s="47"/>
      <c r="CU73" s="47"/>
      <c r="CV73" s="47"/>
      <c r="CW73" s="47"/>
      <c r="CX73" s="47"/>
      <c r="CY73" s="47"/>
      <c r="CZ73" s="47"/>
      <c r="DA73" s="47"/>
      <c r="DB73" s="47"/>
      <c r="DC73" s="60">
        <f t="shared" si="223"/>
        <v>0</v>
      </c>
      <c r="DD73" s="43"/>
      <c r="DE73" s="79"/>
      <c r="DF73" s="47"/>
      <c r="DG73" s="47"/>
      <c r="DH73" s="47"/>
      <c r="DI73" s="47"/>
      <c r="DJ73" s="47"/>
      <c r="DK73" s="47"/>
      <c r="DL73" s="47"/>
      <c r="DM73" s="47"/>
      <c r="DN73" s="47"/>
      <c r="DO73" s="60">
        <f t="shared" si="225"/>
        <v>0</v>
      </c>
      <c r="DP73" s="43"/>
      <c r="DQ73" s="79"/>
      <c r="DR73" s="47"/>
      <c r="DS73" s="47"/>
      <c r="DT73" s="47"/>
      <c r="DU73" s="47"/>
      <c r="DV73" s="47"/>
      <c r="DW73" s="47"/>
      <c r="DX73" s="47"/>
      <c r="DY73" s="47"/>
      <c r="DZ73" s="47"/>
      <c r="EA73" s="60">
        <f t="shared" si="227"/>
        <v>0</v>
      </c>
      <c r="EB73" s="43"/>
      <c r="EC73" s="79"/>
      <c r="ED73" s="47"/>
      <c r="EE73" s="47"/>
      <c r="EF73" s="47"/>
      <c r="EG73" s="47"/>
      <c r="EH73" s="47"/>
      <c r="EI73" s="47"/>
      <c r="EJ73" s="47"/>
      <c r="EK73" s="47"/>
      <c r="EL73" s="47"/>
      <c r="EM73" s="60">
        <f t="shared" si="229"/>
        <v>0</v>
      </c>
    </row>
    <row r="74" spans="1:143" hidden="1" outlineLevel="1">
      <c r="A74" s="70" t="s">
        <v>143</v>
      </c>
      <c r="B74" s="43"/>
      <c r="C74" s="79"/>
      <c r="D74" s="47"/>
      <c r="E74" s="47"/>
      <c r="F74" s="47"/>
      <c r="G74" s="47"/>
      <c r="H74" s="47"/>
      <c r="I74" s="47"/>
      <c r="J74" s="47"/>
      <c r="K74" s="60">
        <f t="shared" si="191"/>
        <v>0</v>
      </c>
      <c r="L74" s="43"/>
      <c r="M74" s="79"/>
      <c r="N74" s="47"/>
      <c r="O74" s="47"/>
      <c r="P74" s="47"/>
      <c r="Q74" s="47"/>
      <c r="R74" s="47"/>
      <c r="S74" s="47"/>
      <c r="T74" s="47"/>
      <c r="U74" s="47"/>
      <c r="V74" s="47"/>
      <c r="W74" s="60">
        <f t="shared" si="201"/>
        <v>0</v>
      </c>
      <c r="X74" s="43"/>
      <c r="Y74" s="79"/>
      <c r="Z74" s="47"/>
      <c r="AA74" s="47"/>
      <c r="AB74" s="47"/>
      <c r="AC74" s="47"/>
      <c r="AD74" s="47"/>
      <c r="AE74" s="47"/>
      <c r="AF74" s="47"/>
      <c r="AG74" s="47"/>
      <c r="AH74" s="47"/>
      <c r="AI74" s="60">
        <f t="shared" si="211"/>
        <v>0</v>
      </c>
      <c r="AJ74" s="43"/>
      <c r="AK74" s="79"/>
      <c r="AL74" s="47"/>
      <c r="AM74" s="47"/>
      <c r="AN74" s="47"/>
      <c r="AO74" s="47"/>
      <c r="AP74" s="47"/>
      <c r="AQ74" s="47"/>
      <c r="AR74" s="47"/>
      <c r="AS74" s="47"/>
      <c r="AT74" s="47"/>
      <c r="AU74" s="60">
        <f t="shared" si="213"/>
        <v>0</v>
      </c>
      <c r="AV74" s="43"/>
      <c r="AW74" s="79"/>
      <c r="AX74" s="47"/>
      <c r="AY74" s="47"/>
      <c r="AZ74" s="47"/>
      <c r="BA74" s="47"/>
      <c r="BB74" s="47"/>
      <c r="BC74" s="47"/>
      <c r="BD74" s="47"/>
      <c r="BE74" s="47"/>
      <c r="BF74" s="47"/>
      <c r="BG74" s="60">
        <f t="shared" si="215"/>
        <v>0</v>
      </c>
      <c r="BH74" s="43"/>
      <c r="BI74" s="79"/>
      <c r="BJ74" s="47"/>
      <c r="BK74" s="47"/>
      <c r="BL74" s="47"/>
      <c r="BM74" s="47"/>
      <c r="BN74" s="47"/>
      <c r="BO74" s="47"/>
      <c r="BP74" s="47"/>
      <c r="BQ74" s="47"/>
      <c r="BR74" s="47"/>
      <c r="BS74" s="60">
        <f t="shared" si="217"/>
        <v>0</v>
      </c>
      <c r="BT74" s="43"/>
      <c r="BU74" s="79"/>
      <c r="BV74" s="47"/>
      <c r="BW74" s="47"/>
      <c r="BX74" s="47"/>
      <c r="BY74" s="47"/>
      <c r="BZ74" s="47"/>
      <c r="CA74" s="47"/>
      <c r="CB74" s="47"/>
      <c r="CC74" s="47"/>
      <c r="CD74" s="47"/>
      <c r="CE74" s="60">
        <f t="shared" si="219"/>
        <v>0</v>
      </c>
      <c r="CF74" s="43"/>
      <c r="CG74" s="79"/>
      <c r="CH74" s="47"/>
      <c r="CI74" s="47"/>
      <c r="CJ74" s="47"/>
      <c r="CK74" s="47"/>
      <c r="CL74" s="47"/>
      <c r="CM74" s="47"/>
      <c r="CN74" s="47"/>
      <c r="CO74" s="47"/>
      <c r="CP74" s="47"/>
      <c r="CQ74" s="60">
        <f t="shared" si="221"/>
        <v>0</v>
      </c>
      <c r="CR74" s="43"/>
      <c r="CS74" s="79"/>
      <c r="CT74" s="47"/>
      <c r="CU74" s="47"/>
      <c r="CV74" s="47"/>
      <c r="CW74" s="47"/>
      <c r="CX74" s="47"/>
      <c r="CY74" s="47"/>
      <c r="CZ74" s="47"/>
      <c r="DA74" s="47"/>
      <c r="DB74" s="47"/>
      <c r="DC74" s="60">
        <f t="shared" si="223"/>
        <v>0</v>
      </c>
      <c r="DD74" s="43"/>
      <c r="DE74" s="79"/>
      <c r="DF74" s="47"/>
      <c r="DG74" s="47"/>
      <c r="DH74" s="47"/>
      <c r="DI74" s="47"/>
      <c r="DJ74" s="47"/>
      <c r="DK74" s="47"/>
      <c r="DL74" s="47"/>
      <c r="DM74" s="47"/>
      <c r="DN74" s="47"/>
      <c r="DO74" s="60">
        <f t="shared" si="225"/>
        <v>0</v>
      </c>
      <c r="DP74" s="43"/>
      <c r="DQ74" s="79"/>
      <c r="DR74" s="47"/>
      <c r="DS74" s="47"/>
      <c r="DT74" s="47"/>
      <c r="DU74" s="47"/>
      <c r="DV74" s="47"/>
      <c r="DW74" s="47"/>
      <c r="DX74" s="47"/>
      <c r="DY74" s="47"/>
      <c r="DZ74" s="47"/>
      <c r="EA74" s="60">
        <f t="shared" si="227"/>
        <v>0</v>
      </c>
      <c r="EB74" s="43"/>
      <c r="EC74" s="79"/>
      <c r="ED74" s="47"/>
      <c r="EE74" s="47"/>
      <c r="EF74" s="47"/>
      <c r="EG74" s="47"/>
      <c r="EH74" s="47"/>
      <c r="EI74" s="47"/>
      <c r="EJ74" s="47"/>
      <c r="EK74" s="47"/>
      <c r="EL74" s="47"/>
      <c r="EM74" s="60">
        <f t="shared" si="229"/>
        <v>0</v>
      </c>
    </row>
    <row r="75" spans="1:143" hidden="1" outlineLevel="1">
      <c r="A75" s="70" t="s">
        <v>139</v>
      </c>
      <c r="B75" s="43"/>
      <c r="C75" s="79"/>
      <c r="D75" s="47"/>
      <c r="E75" s="47"/>
      <c r="F75" s="47"/>
      <c r="G75" s="47"/>
      <c r="H75" s="47"/>
      <c r="I75" s="47"/>
      <c r="J75" s="47"/>
      <c r="K75" s="60">
        <f t="shared" si="191"/>
        <v>0</v>
      </c>
      <c r="L75" s="43"/>
      <c r="M75" s="79"/>
      <c r="N75" s="47"/>
      <c r="O75" s="47"/>
      <c r="P75" s="47"/>
      <c r="Q75" s="47"/>
      <c r="R75" s="47"/>
      <c r="S75" s="47"/>
      <c r="T75" s="47"/>
      <c r="U75" s="47"/>
      <c r="V75" s="47"/>
      <c r="W75" s="60">
        <f t="shared" si="201"/>
        <v>0</v>
      </c>
      <c r="X75" s="43"/>
      <c r="Y75" s="79"/>
      <c r="Z75" s="47"/>
      <c r="AA75" s="47"/>
      <c r="AB75" s="47"/>
      <c r="AC75" s="47"/>
      <c r="AD75" s="47"/>
      <c r="AE75" s="47"/>
      <c r="AF75" s="47"/>
      <c r="AG75" s="47"/>
      <c r="AH75" s="47"/>
      <c r="AI75" s="60">
        <f t="shared" si="211"/>
        <v>0</v>
      </c>
      <c r="AJ75" s="43"/>
      <c r="AK75" s="79"/>
      <c r="AL75" s="47"/>
      <c r="AM75" s="47"/>
      <c r="AN75" s="47"/>
      <c r="AO75" s="47"/>
      <c r="AP75" s="47"/>
      <c r="AQ75" s="47"/>
      <c r="AR75" s="47"/>
      <c r="AS75" s="47"/>
      <c r="AT75" s="47"/>
      <c r="AU75" s="60">
        <f t="shared" si="213"/>
        <v>0</v>
      </c>
      <c r="AV75" s="43"/>
      <c r="AW75" s="79"/>
      <c r="AX75" s="47"/>
      <c r="AY75" s="47"/>
      <c r="AZ75" s="47"/>
      <c r="BA75" s="47"/>
      <c r="BB75" s="47"/>
      <c r="BC75" s="47"/>
      <c r="BD75" s="47"/>
      <c r="BE75" s="47"/>
      <c r="BF75" s="47"/>
      <c r="BG75" s="60">
        <f t="shared" si="215"/>
        <v>0</v>
      </c>
      <c r="BH75" s="43"/>
      <c r="BI75" s="79"/>
      <c r="BJ75" s="47"/>
      <c r="BK75" s="47"/>
      <c r="BL75" s="47"/>
      <c r="BM75" s="47"/>
      <c r="BN75" s="47"/>
      <c r="BO75" s="47"/>
      <c r="BP75" s="47"/>
      <c r="BQ75" s="47"/>
      <c r="BR75" s="47"/>
      <c r="BS75" s="60">
        <f t="shared" si="217"/>
        <v>0</v>
      </c>
      <c r="BT75" s="43"/>
      <c r="BU75" s="79"/>
      <c r="BV75" s="47"/>
      <c r="BW75" s="47"/>
      <c r="BX75" s="47"/>
      <c r="BY75" s="47"/>
      <c r="BZ75" s="47"/>
      <c r="CA75" s="47"/>
      <c r="CB75" s="47"/>
      <c r="CC75" s="47"/>
      <c r="CD75" s="47"/>
      <c r="CE75" s="60">
        <f t="shared" si="219"/>
        <v>0</v>
      </c>
      <c r="CF75" s="43"/>
      <c r="CG75" s="79"/>
      <c r="CH75" s="47"/>
      <c r="CI75" s="47"/>
      <c r="CJ75" s="47"/>
      <c r="CK75" s="47"/>
      <c r="CL75" s="47"/>
      <c r="CM75" s="47"/>
      <c r="CN75" s="47"/>
      <c r="CO75" s="47"/>
      <c r="CP75" s="47"/>
      <c r="CQ75" s="60">
        <f t="shared" si="221"/>
        <v>0</v>
      </c>
      <c r="CR75" s="43"/>
      <c r="CS75" s="79"/>
      <c r="CT75" s="47"/>
      <c r="CU75" s="47"/>
      <c r="CV75" s="47"/>
      <c r="CW75" s="47"/>
      <c r="CX75" s="47"/>
      <c r="CY75" s="47"/>
      <c r="CZ75" s="47"/>
      <c r="DA75" s="47"/>
      <c r="DB75" s="47"/>
      <c r="DC75" s="60">
        <f t="shared" si="223"/>
        <v>0</v>
      </c>
      <c r="DD75" s="43"/>
      <c r="DE75" s="79"/>
      <c r="DF75" s="47"/>
      <c r="DG75" s="47"/>
      <c r="DH75" s="47"/>
      <c r="DI75" s="47"/>
      <c r="DJ75" s="47"/>
      <c r="DK75" s="47"/>
      <c r="DL75" s="47"/>
      <c r="DM75" s="47"/>
      <c r="DN75" s="47"/>
      <c r="DO75" s="60">
        <f t="shared" si="225"/>
        <v>0</v>
      </c>
      <c r="DP75" s="43"/>
      <c r="DQ75" s="79"/>
      <c r="DR75" s="47"/>
      <c r="DS75" s="47"/>
      <c r="DT75" s="47"/>
      <c r="DU75" s="47"/>
      <c r="DV75" s="47"/>
      <c r="DW75" s="47"/>
      <c r="DX75" s="47"/>
      <c r="DY75" s="47"/>
      <c r="DZ75" s="47"/>
      <c r="EA75" s="60">
        <f t="shared" si="227"/>
        <v>0</v>
      </c>
      <c r="EB75" s="43"/>
      <c r="EC75" s="79"/>
      <c r="ED75" s="47"/>
      <c r="EE75" s="47"/>
      <c r="EF75" s="47"/>
      <c r="EG75" s="47"/>
      <c r="EH75" s="47"/>
      <c r="EI75" s="47"/>
      <c r="EJ75" s="47"/>
      <c r="EK75" s="47"/>
      <c r="EL75" s="47"/>
      <c r="EM75" s="60">
        <f t="shared" si="229"/>
        <v>0</v>
      </c>
    </row>
    <row r="76" spans="1:143" hidden="1" outlineLevel="1">
      <c r="A76" s="70" t="s">
        <v>144</v>
      </c>
      <c r="B76" s="43"/>
      <c r="C76" s="79"/>
      <c r="D76" s="47"/>
      <c r="E76" s="47"/>
      <c r="F76" s="47"/>
      <c r="G76" s="47"/>
      <c r="H76" s="47"/>
      <c r="I76" s="47"/>
      <c r="J76" s="47"/>
      <c r="K76" s="60">
        <f t="shared" si="191"/>
        <v>0</v>
      </c>
      <c r="L76" s="43"/>
      <c r="M76" s="79"/>
      <c r="N76" s="47"/>
      <c r="O76" s="47"/>
      <c r="P76" s="47"/>
      <c r="Q76" s="47"/>
      <c r="R76" s="47"/>
      <c r="S76" s="47"/>
      <c r="T76" s="47"/>
      <c r="U76" s="47"/>
      <c r="V76" s="47"/>
      <c r="W76" s="60">
        <f t="shared" si="201"/>
        <v>0</v>
      </c>
      <c r="X76" s="43"/>
      <c r="Y76" s="79"/>
      <c r="Z76" s="47"/>
      <c r="AA76" s="47"/>
      <c r="AB76" s="47"/>
      <c r="AC76" s="47"/>
      <c r="AD76" s="47"/>
      <c r="AE76" s="47"/>
      <c r="AF76" s="47"/>
      <c r="AG76" s="47"/>
      <c r="AH76" s="47"/>
      <c r="AI76" s="60">
        <f t="shared" si="211"/>
        <v>0</v>
      </c>
      <c r="AJ76" s="43"/>
      <c r="AK76" s="79"/>
      <c r="AL76" s="47"/>
      <c r="AM76" s="47"/>
      <c r="AN76" s="47"/>
      <c r="AO76" s="47"/>
      <c r="AP76" s="47"/>
      <c r="AQ76" s="47"/>
      <c r="AR76" s="47"/>
      <c r="AS76" s="47"/>
      <c r="AT76" s="47"/>
      <c r="AU76" s="60">
        <f t="shared" si="213"/>
        <v>0</v>
      </c>
      <c r="AV76" s="43"/>
      <c r="AW76" s="79"/>
      <c r="AX76" s="47"/>
      <c r="AY76" s="47"/>
      <c r="AZ76" s="47"/>
      <c r="BA76" s="47"/>
      <c r="BB76" s="47"/>
      <c r="BC76" s="47"/>
      <c r="BD76" s="47"/>
      <c r="BE76" s="47"/>
      <c r="BF76" s="47"/>
      <c r="BG76" s="60">
        <f t="shared" si="215"/>
        <v>0</v>
      </c>
      <c r="BH76" s="43"/>
      <c r="BI76" s="79"/>
      <c r="BJ76" s="47"/>
      <c r="BK76" s="47"/>
      <c r="BL76" s="47"/>
      <c r="BM76" s="47"/>
      <c r="BN76" s="47"/>
      <c r="BO76" s="47"/>
      <c r="BP76" s="47"/>
      <c r="BQ76" s="47"/>
      <c r="BR76" s="47"/>
      <c r="BS76" s="60">
        <f t="shared" si="217"/>
        <v>0</v>
      </c>
      <c r="BT76" s="43"/>
      <c r="BU76" s="79"/>
      <c r="BV76" s="47"/>
      <c r="BW76" s="47"/>
      <c r="BX76" s="47"/>
      <c r="BY76" s="47"/>
      <c r="BZ76" s="47"/>
      <c r="CA76" s="47"/>
      <c r="CB76" s="47"/>
      <c r="CC76" s="47"/>
      <c r="CD76" s="47"/>
      <c r="CE76" s="60">
        <f t="shared" si="219"/>
        <v>0</v>
      </c>
      <c r="CF76" s="43"/>
      <c r="CG76" s="79"/>
      <c r="CH76" s="47"/>
      <c r="CI76" s="47"/>
      <c r="CJ76" s="47"/>
      <c r="CK76" s="47"/>
      <c r="CL76" s="47"/>
      <c r="CM76" s="47"/>
      <c r="CN76" s="47"/>
      <c r="CO76" s="47"/>
      <c r="CP76" s="47"/>
      <c r="CQ76" s="60">
        <f t="shared" si="221"/>
        <v>0</v>
      </c>
      <c r="CR76" s="43"/>
      <c r="CS76" s="79"/>
      <c r="CT76" s="47"/>
      <c r="CU76" s="47"/>
      <c r="CV76" s="47"/>
      <c r="CW76" s="47"/>
      <c r="CX76" s="47"/>
      <c r="CY76" s="47"/>
      <c r="CZ76" s="47"/>
      <c r="DA76" s="47"/>
      <c r="DB76" s="47"/>
      <c r="DC76" s="60">
        <f t="shared" si="223"/>
        <v>0</v>
      </c>
      <c r="DD76" s="43"/>
      <c r="DE76" s="79"/>
      <c r="DF76" s="47"/>
      <c r="DG76" s="47"/>
      <c r="DH76" s="47"/>
      <c r="DI76" s="47"/>
      <c r="DJ76" s="47"/>
      <c r="DK76" s="47"/>
      <c r="DL76" s="47"/>
      <c r="DM76" s="47"/>
      <c r="DN76" s="47"/>
      <c r="DO76" s="60">
        <f t="shared" si="225"/>
        <v>0</v>
      </c>
      <c r="DP76" s="43"/>
      <c r="DQ76" s="79"/>
      <c r="DR76" s="47"/>
      <c r="DS76" s="47"/>
      <c r="DT76" s="47"/>
      <c r="DU76" s="47"/>
      <c r="DV76" s="47"/>
      <c r="DW76" s="47"/>
      <c r="DX76" s="47"/>
      <c r="DY76" s="47"/>
      <c r="DZ76" s="47"/>
      <c r="EA76" s="60">
        <f t="shared" si="227"/>
        <v>0</v>
      </c>
      <c r="EB76" s="43"/>
      <c r="EC76" s="79"/>
      <c r="ED76" s="47"/>
      <c r="EE76" s="47"/>
      <c r="EF76" s="47"/>
      <c r="EG76" s="47"/>
      <c r="EH76" s="47"/>
      <c r="EI76" s="47"/>
      <c r="EJ76" s="47"/>
      <c r="EK76" s="47"/>
      <c r="EL76" s="47"/>
      <c r="EM76" s="60">
        <f t="shared" si="229"/>
        <v>0</v>
      </c>
    </row>
    <row r="77" spans="1:143" hidden="1" outlineLevel="1">
      <c r="A77" s="70" t="s">
        <v>182</v>
      </c>
      <c r="B77" s="43"/>
      <c r="C77" s="79"/>
      <c r="D77" s="47"/>
      <c r="E77" s="47"/>
      <c r="F77" s="47"/>
      <c r="G77" s="47"/>
      <c r="H77" s="47"/>
      <c r="I77" s="47"/>
      <c r="J77" s="47"/>
      <c r="K77" s="60">
        <f t="shared" si="191"/>
        <v>0</v>
      </c>
      <c r="L77" s="43"/>
      <c r="M77" s="79"/>
      <c r="N77" s="47"/>
      <c r="O77" s="47"/>
      <c r="P77" s="47"/>
      <c r="Q77" s="47"/>
      <c r="R77" s="47"/>
      <c r="S77" s="47"/>
      <c r="T77" s="47"/>
      <c r="U77" s="47"/>
      <c r="V77" s="47"/>
      <c r="W77" s="60">
        <f t="shared" si="201"/>
        <v>0</v>
      </c>
      <c r="X77" s="43"/>
      <c r="Y77" s="79"/>
      <c r="Z77" s="47"/>
      <c r="AA77" s="47"/>
      <c r="AB77" s="47"/>
      <c r="AC77" s="47"/>
      <c r="AD77" s="47"/>
      <c r="AE77" s="47"/>
      <c r="AF77" s="47"/>
      <c r="AG77" s="47"/>
      <c r="AH77" s="47"/>
      <c r="AI77" s="60">
        <f t="shared" si="211"/>
        <v>0</v>
      </c>
      <c r="AJ77" s="43"/>
      <c r="AK77" s="79"/>
      <c r="AL77" s="47"/>
      <c r="AM77" s="47"/>
      <c r="AN77" s="47"/>
      <c r="AO77" s="47"/>
      <c r="AP77" s="47"/>
      <c r="AQ77" s="47"/>
      <c r="AR77" s="47"/>
      <c r="AS77" s="47"/>
      <c r="AT77" s="47"/>
      <c r="AU77" s="60">
        <f t="shared" si="213"/>
        <v>0</v>
      </c>
      <c r="AV77" s="43"/>
      <c r="AW77" s="79"/>
      <c r="AX77" s="47"/>
      <c r="AY77" s="47"/>
      <c r="AZ77" s="47"/>
      <c r="BA77" s="47"/>
      <c r="BB77" s="47"/>
      <c r="BC77" s="47"/>
      <c r="BD77" s="47"/>
      <c r="BE77" s="47"/>
      <c r="BF77" s="47"/>
      <c r="BG77" s="60">
        <f t="shared" si="215"/>
        <v>0</v>
      </c>
      <c r="BH77" s="43"/>
      <c r="BI77" s="79"/>
      <c r="BJ77" s="47"/>
      <c r="BK77" s="47"/>
      <c r="BL77" s="47"/>
      <c r="BM77" s="47"/>
      <c r="BN77" s="47"/>
      <c r="BO77" s="47"/>
      <c r="BP77" s="47"/>
      <c r="BQ77" s="47"/>
      <c r="BR77" s="47"/>
      <c r="BS77" s="60">
        <f t="shared" si="217"/>
        <v>0</v>
      </c>
      <c r="BT77" s="43"/>
      <c r="BU77" s="79"/>
      <c r="BV77" s="47"/>
      <c r="BW77" s="47"/>
      <c r="BX77" s="47"/>
      <c r="BY77" s="47"/>
      <c r="BZ77" s="47"/>
      <c r="CA77" s="47"/>
      <c r="CB77" s="47"/>
      <c r="CC77" s="47"/>
      <c r="CD77" s="47"/>
      <c r="CE77" s="60">
        <f t="shared" si="219"/>
        <v>0</v>
      </c>
      <c r="CF77" s="43"/>
      <c r="CG77" s="79"/>
      <c r="CH77" s="47"/>
      <c r="CI77" s="47"/>
      <c r="CJ77" s="47"/>
      <c r="CK77" s="47"/>
      <c r="CL77" s="47"/>
      <c r="CM77" s="47"/>
      <c r="CN77" s="47"/>
      <c r="CO77" s="47"/>
      <c r="CP77" s="47"/>
      <c r="CQ77" s="60">
        <f t="shared" si="221"/>
        <v>0</v>
      </c>
      <c r="CR77" s="43"/>
      <c r="CS77" s="79"/>
      <c r="CT77" s="47"/>
      <c r="CU77" s="47"/>
      <c r="CV77" s="47"/>
      <c r="CW77" s="47"/>
      <c r="CX77" s="47"/>
      <c r="CY77" s="47"/>
      <c r="CZ77" s="47"/>
      <c r="DA77" s="47"/>
      <c r="DB77" s="47"/>
      <c r="DC77" s="60">
        <f t="shared" si="223"/>
        <v>0</v>
      </c>
      <c r="DD77" s="43"/>
      <c r="DE77" s="79"/>
      <c r="DF77" s="47"/>
      <c r="DG77" s="47"/>
      <c r="DH77" s="47"/>
      <c r="DI77" s="47"/>
      <c r="DJ77" s="47"/>
      <c r="DK77" s="47"/>
      <c r="DL77" s="47"/>
      <c r="DM77" s="47"/>
      <c r="DN77" s="47"/>
      <c r="DO77" s="60">
        <f t="shared" si="225"/>
        <v>0</v>
      </c>
      <c r="DP77" s="43"/>
      <c r="DQ77" s="79"/>
      <c r="DR77" s="47"/>
      <c r="DS77" s="47"/>
      <c r="DT77" s="47"/>
      <c r="DU77" s="47"/>
      <c r="DV77" s="47"/>
      <c r="DW77" s="47"/>
      <c r="DX77" s="47"/>
      <c r="DY77" s="47"/>
      <c r="DZ77" s="47"/>
      <c r="EA77" s="60">
        <f t="shared" si="227"/>
        <v>0</v>
      </c>
      <c r="EB77" s="43"/>
      <c r="EC77" s="79"/>
      <c r="ED77" s="47"/>
      <c r="EE77" s="47"/>
      <c r="EF77" s="47"/>
      <c r="EG77" s="47"/>
      <c r="EH77" s="47"/>
      <c r="EI77" s="47"/>
      <c r="EJ77" s="47"/>
      <c r="EK77" s="47"/>
      <c r="EL77" s="47"/>
      <c r="EM77" s="60">
        <f t="shared" si="229"/>
        <v>0</v>
      </c>
    </row>
    <row r="78" spans="1:143" hidden="1" outlineLevel="1">
      <c r="A78" s="70" t="s">
        <v>146</v>
      </c>
      <c r="B78" s="43"/>
      <c r="C78" s="79"/>
      <c r="D78" s="47"/>
      <c r="E78" s="47"/>
      <c r="F78" s="47"/>
      <c r="G78" s="47"/>
      <c r="H78" s="47"/>
      <c r="I78" s="47"/>
      <c r="J78" s="47"/>
      <c r="K78" s="60">
        <f t="shared" si="191"/>
        <v>0</v>
      </c>
      <c r="L78" s="43"/>
      <c r="M78" s="79"/>
      <c r="N78" s="47"/>
      <c r="O78" s="47"/>
      <c r="P78" s="47"/>
      <c r="Q78" s="47"/>
      <c r="R78" s="47"/>
      <c r="S78" s="47"/>
      <c r="T78" s="47"/>
      <c r="U78" s="47"/>
      <c r="V78" s="47"/>
      <c r="W78" s="60">
        <f t="shared" si="201"/>
        <v>0</v>
      </c>
      <c r="X78" s="43"/>
      <c r="Y78" s="79"/>
      <c r="Z78" s="47"/>
      <c r="AA78" s="47"/>
      <c r="AB78" s="47"/>
      <c r="AC78" s="47"/>
      <c r="AD78" s="47"/>
      <c r="AE78" s="47"/>
      <c r="AF78" s="47"/>
      <c r="AG78" s="47"/>
      <c r="AH78" s="47"/>
      <c r="AI78" s="60">
        <f t="shared" si="211"/>
        <v>0</v>
      </c>
      <c r="AJ78" s="43"/>
      <c r="AK78" s="79"/>
      <c r="AL78" s="47"/>
      <c r="AM78" s="47"/>
      <c r="AN78" s="47"/>
      <c r="AO78" s="47"/>
      <c r="AP78" s="47"/>
      <c r="AQ78" s="47"/>
      <c r="AR78" s="47"/>
      <c r="AS78" s="47"/>
      <c r="AT78" s="47"/>
      <c r="AU78" s="60">
        <f t="shared" si="213"/>
        <v>0</v>
      </c>
      <c r="AV78" s="43"/>
      <c r="AW78" s="79"/>
      <c r="AX78" s="47"/>
      <c r="AY78" s="47"/>
      <c r="AZ78" s="47"/>
      <c r="BA78" s="47"/>
      <c r="BB78" s="47"/>
      <c r="BC78" s="47"/>
      <c r="BD78" s="47"/>
      <c r="BE78" s="47"/>
      <c r="BF78" s="47"/>
      <c r="BG78" s="60">
        <f t="shared" si="215"/>
        <v>0</v>
      </c>
      <c r="BH78" s="43"/>
      <c r="BI78" s="79"/>
      <c r="BJ78" s="47"/>
      <c r="BK78" s="47"/>
      <c r="BL78" s="47"/>
      <c r="BM78" s="47"/>
      <c r="BN78" s="47"/>
      <c r="BO78" s="47"/>
      <c r="BP78" s="47"/>
      <c r="BQ78" s="47"/>
      <c r="BR78" s="47"/>
      <c r="BS78" s="60">
        <f t="shared" si="217"/>
        <v>0</v>
      </c>
      <c r="BT78" s="43"/>
      <c r="BU78" s="79"/>
      <c r="BV78" s="47"/>
      <c r="BW78" s="47"/>
      <c r="BX78" s="47"/>
      <c r="BY78" s="47"/>
      <c r="BZ78" s="47"/>
      <c r="CA78" s="47"/>
      <c r="CB78" s="47"/>
      <c r="CC78" s="47"/>
      <c r="CD78" s="47"/>
      <c r="CE78" s="60">
        <f t="shared" si="219"/>
        <v>0</v>
      </c>
      <c r="CF78" s="43"/>
      <c r="CG78" s="79"/>
      <c r="CH78" s="47"/>
      <c r="CI78" s="47"/>
      <c r="CJ78" s="47"/>
      <c r="CK78" s="47"/>
      <c r="CL78" s="47"/>
      <c r="CM78" s="47"/>
      <c r="CN78" s="47"/>
      <c r="CO78" s="47"/>
      <c r="CP78" s="47"/>
      <c r="CQ78" s="60">
        <f t="shared" si="221"/>
        <v>0</v>
      </c>
      <c r="CR78" s="43"/>
      <c r="CS78" s="79"/>
      <c r="CT78" s="47"/>
      <c r="CU78" s="47"/>
      <c r="CV78" s="47"/>
      <c r="CW78" s="47"/>
      <c r="CX78" s="47"/>
      <c r="CY78" s="47"/>
      <c r="CZ78" s="47"/>
      <c r="DA78" s="47"/>
      <c r="DB78" s="47"/>
      <c r="DC78" s="60">
        <f t="shared" si="223"/>
        <v>0</v>
      </c>
      <c r="DD78" s="43"/>
      <c r="DE78" s="79"/>
      <c r="DF78" s="47"/>
      <c r="DG78" s="47"/>
      <c r="DH78" s="47"/>
      <c r="DI78" s="47"/>
      <c r="DJ78" s="47"/>
      <c r="DK78" s="47"/>
      <c r="DL78" s="47"/>
      <c r="DM78" s="47"/>
      <c r="DN78" s="47"/>
      <c r="DO78" s="60">
        <f t="shared" si="225"/>
        <v>0</v>
      </c>
      <c r="DP78" s="43"/>
      <c r="DQ78" s="79"/>
      <c r="DR78" s="47"/>
      <c r="DS78" s="47"/>
      <c r="DT78" s="47"/>
      <c r="DU78" s="47"/>
      <c r="DV78" s="47"/>
      <c r="DW78" s="47"/>
      <c r="DX78" s="47"/>
      <c r="DY78" s="47"/>
      <c r="DZ78" s="47"/>
      <c r="EA78" s="60">
        <f t="shared" si="227"/>
        <v>0</v>
      </c>
      <c r="EB78" s="43"/>
      <c r="EC78" s="79"/>
      <c r="ED78" s="47"/>
      <c r="EE78" s="47"/>
      <c r="EF78" s="47"/>
      <c r="EG78" s="47"/>
      <c r="EH78" s="47"/>
      <c r="EI78" s="47"/>
      <c r="EJ78" s="47"/>
      <c r="EK78" s="47"/>
      <c r="EL78" s="47"/>
      <c r="EM78" s="60">
        <f t="shared" si="229"/>
        <v>0</v>
      </c>
    </row>
    <row r="79" spans="1:143" hidden="1" outlineLevel="1">
      <c r="A79" s="70" t="s">
        <v>208</v>
      </c>
      <c r="B79" s="43"/>
      <c r="C79" s="79"/>
      <c r="D79" s="47"/>
      <c r="E79" s="47"/>
      <c r="F79" s="47"/>
      <c r="G79" s="47"/>
      <c r="H79" s="47"/>
      <c r="I79" s="47"/>
      <c r="J79" s="47"/>
      <c r="K79" s="60">
        <f t="shared" si="191"/>
        <v>0</v>
      </c>
      <c r="L79" s="43"/>
      <c r="M79" s="79"/>
      <c r="N79" s="47"/>
      <c r="O79" s="47"/>
      <c r="P79" s="47"/>
      <c r="Q79" s="47"/>
      <c r="R79" s="47"/>
      <c r="S79" s="47"/>
      <c r="T79" s="47"/>
      <c r="U79" s="47"/>
      <c r="V79" s="47"/>
      <c r="W79" s="60">
        <f t="shared" si="201"/>
        <v>0</v>
      </c>
      <c r="X79" s="43"/>
      <c r="Y79" s="79"/>
      <c r="Z79" s="47"/>
      <c r="AA79" s="47"/>
      <c r="AB79" s="47"/>
      <c r="AC79" s="47"/>
      <c r="AD79" s="47"/>
      <c r="AE79" s="47"/>
      <c r="AF79" s="47"/>
      <c r="AG79" s="47"/>
      <c r="AH79" s="47"/>
      <c r="AI79" s="60">
        <f t="shared" si="211"/>
        <v>0</v>
      </c>
      <c r="AJ79" s="43"/>
      <c r="AK79" s="79"/>
      <c r="AL79" s="47"/>
      <c r="AM79" s="47"/>
      <c r="AN79" s="47"/>
      <c r="AO79" s="47"/>
      <c r="AP79" s="47"/>
      <c r="AQ79" s="47"/>
      <c r="AR79" s="47"/>
      <c r="AS79" s="47"/>
      <c r="AT79" s="47"/>
      <c r="AU79" s="60">
        <f t="shared" si="213"/>
        <v>0</v>
      </c>
      <c r="AV79" s="43"/>
      <c r="AW79" s="79"/>
      <c r="AX79" s="47"/>
      <c r="AY79" s="47"/>
      <c r="AZ79" s="47"/>
      <c r="BA79" s="47"/>
      <c r="BB79" s="47"/>
      <c r="BC79" s="47"/>
      <c r="BD79" s="47"/>
      <c r="BE79" s="47"/>
      <c r="BF79" s="47"/>
      <c r="BG79" s="60">
        <f t="shared" si="215"/>
        <v>0</v>
      </c>
      <c r="BH79" s="43"/>
      <c r="BI79" s="79"/>
      <c r="BJ79" s="47"/>
      <c r="BK79" s="47"/>
      <c r="BL79" s="47"/>
      <c r="BM79" s="47"/>
      <c r="BN79" s="47"/>
      <c r="BO79" s="47"/>
      <c r="BP79" s="47"/>
      <c r="BQ79" s="47"/>
      <c r="BR79" s="47"/>
      <c r="BS79" s="60">
        <f t="shared" si="217"/>
        <v>0</v>
      </c>
      <c r="BT79" s="43"/>
      <c r="BU79" s="79"/>
      <c r="BV79" s="47"/>
      <c r="BW79" s="47"/>
      <c r="BX79" s="47"/>
      <c r="BY79" s="47"/>
      <c r="BZ79" s="47"/>
      <c r="CA79" s="47"/>
      <c r="CB79" s="47"/>
      <c r="CC79" s="47"/>
      <c r="CD79" s="47"/>
      <c r="CE79" s="60">
        <f t="shared" si="219"/>
        <v>0</v>
      </c>
      <c r="CF79" s="43"/>
      <c r="CG79" s="79"/>
      <c r="CH79" s="47"/>
      <c r="CI79" s="47"/>
      <c r="CJ79" s="47"/>
      <c r="CK79" s="47"/>
      <c r="CL79" s="47"/>
      <c r="CM79" s="47"/>
      <c r="CN79" s="47"/>
      <c r="CO79" s="47"/>
      <c r="CP79" s="47"/>
      <c r="CQ79" s="60">
        <f t="shared" si="221"/>
        <v>0</v>
      </c>
      <c r="CR79" s="43"/>
      <c r="CS79" s="79"/>
      <c r="CT79" s="47"/>
      <c r="CU79" s="47"/>
      <c r="CV79" s="47"/>
      <c r="CW79" s="47"/>
      <c r="CX79" s="47"/>
      <c r="CY79" s="47"/>
      <c r="CZ79" s="47"/>
      <c r="DA79" s="47"/>
      <c r="DB79" s="47"/>
      <c r="DC79" s="60">
        <f t="shared" si="223"/>
        <v>0</v>
      </c>
      <c r="DD79" s="43"/>
      <c r="DE79" s="79"/>
      <c r="DF79" s="47"/>
      <c r="DG79" s="47"/>
      <c r="DH79" s="47"/>
      <c r="DI79" s="47"/>
      <c r="DJ79" s="47"/>
      <c r="DK79" s="47"/>
      <c r="DL79" s="47"/>
      <c r="DM79" s="47"/>
      <c r="DN79" s="47"/>
      <c r="DO79" s="60">
        <f t="shared" si="225"/>
        <v>0</v>
      </c>
      <c r="DP79" s="43"/>
      <c r="DQ79" s="79"/>
      <c r="DR79" s="47"/>
      <c r="DS79" s="47"/>
      <c r="DT79" s="47"/>
      <c r="DU79" s="47"/>
      <c r="DV79" s="47"/>
      <c r="DW79" s="47"/>
      <c r="DX79" s="47"/>
      <c r="DY79" s="47"/>
      <c r="DZ79" s="47"/>
      <c r="EA79" s="60">
        <f t="shared" si="227"/>
        <v>0</v>
      </c>
      <c r="EB79" s="43"/>
      <c r="EC79" s="79"/>
      <c r="ED79" s="47"/>
      <c r="EE79" s="47"/>
      <c r="EF79" s="47"/>
      <c r="EG79" s="47"/>
      <c r="EH79" s="47"/>
      <c r="EI79" s="47"/>
      <c r="EJ79" s="47"/>
      <c r="EK79" s="47"/>
      <c r="EL79" s="47"/>
      <c r="EM79" s="60">
        <f t="shared" si="229"/>
        <v>0</v>
      </c>
    </row>
    <row r="80" spans="1:143" hidden="1" outlineLevel="1">
      <c r="A80" s="70" t="s">
        <v>206</v>
      </c>
      <c r="B80" s="43"/>
      <c r="C80" s="79"/>
      <c r="D80" s="47"/>
      <c r="E80" s="47"/>
      <c r="F80" s="47"/>
      <c r="G80" s="47"/>
      <c r="H80" s="47"/>
      <c r="I80" s="47"/>
      <c r="J80" s="47"/>
      <c r="K80" s="60">
        <f t="shared" si="191"/>
        <v>0</v>
      </c>
      <c r="L80" s="43"/>
      <c r="M80" s="79"/>
      <c r="N80" s="47"/>
      <c r="O80" s="47"/>
      <c r="P80" s="47"/>
      <c r="Q80" s="47"/>
      <c r="R80" s="47"/>
      <c r="S80" s="47"/>
      <c r="T80" s="47"/>
      <c r="U80" s="47"/>
      <c r="V80" s="47"/>
      <c r="W80" s="60">
        <f t="shared" si="201"/>
        <v>0</v>
      </c>
      <c r="X80" s="43"/>
      <c r="Y80" s="79"/>
      <c r="Z80" s="47"/>
      <c r="AA80" s="47"/>
      <c r="AB80" s="47"/>
      <c r="AC80" s="47"/>
      <c r="AD80" s="47"/>
      <c r="AE80" s="47"/>
      <c r="AF80" s="47"/>
      <c r="AG80" s="47"/>
      <c r="AH80" s="47"/>
      <c r="AI80" s="60">
        <f t="shared" si="211"/>
        <v>0</v>
      </c>
      <c r="AJ80" s="43"/>
      <c r="AK80" s="79"/>
      <c r="AL80" s="47"/>
      <c r="AM80" s="47"/>
      <c r="AN80" s="47"/>
      <c r="AO80" s="47"/>
      <c r="AP80" s="47"/>
      <c r="AQ80" s="47"/>
      <c r="AR80" s="47"/>
      <c r="AS80" s="47"/>
      <c r="AT80" s="47"/>
      <c r="AU80" s="60">
        <f t="shared" si="213"/>
        <v>0</v>
      </c>
      <c r="AV80" s="43"/>
      <c r="AW80" s="79"/>
      <c r="AX80" s="47"/>
      <c r="AY80" s="47"/>
      <c r="AZ80" s="47"/>
      <c r="BA80" s="47"/>
      <c r="BB80" s="47"/>
      <c r="BC80" s="47"/>
      <c r="BD80" s="47"/>
      <c r="BE80" s="47"/>
      <c r="BF80" s="47"/>
      <c r="BG80" s="60">
        <f t="shared" si="215"/>
        <v>0</v>
      </c>
      <c r="BH80" s="43"/>
      <c r="BI80" s="79"/>
      <c r="BJ80" s="47"/>
      <c r="BK80" s="47"/>
      <c r="BL80" s="47"/>
      <c r="BM80" s="47"/>
      <c r="BN80" s="47"/>
      <c r="BO80" s="47"/>
      <c r="BP80" s="47"/>
      <c r="BQ80" s="47"/>
      <c r="BR80" s="47"/>
      <c r="BS80" s="60">
        <f t="shared" si="217"/>
        <v>0</v>
      </c>
      <c r="BT80" s="43"/>
      <c r="BU80" s="79"/>
      <c r="BV80" s="47"/>
      <c r="BW80" s="47"/>
      <c r="BX80" s="47"/>
      <c r="BY80" s="47"/>
      <c r="BZ80" s="47"/>
      <c r="CA80" s="47"/>
      <c r="CB80" s="47"/>
      <c r="CC80" s="47"/>
      <c r="CD80" s="47"/>
      <c r="CE80" s="60">
        <f t="shared" si="219"/>
        <v>0</v>
      </c>
      <c r="CF80" s="43"/>
      <c r="CG80" s="79"/>
      <c r="CH80" s="47"/>
      <c r="CI80" s="47"/>
      <c r="CJ80" s="47"/>
      <c r="CK80" s="47"/>
      <c r="CL80" s="47"/>
      <c r="CM80" s="47"/>
      <c r="CN80" s="47"/>
      <c r="CO80" s="47"/>
      <c r="CP80" s="47"/>
      <c r="CQ80" s="60">
        <f t="shared" si="221"/>
        <v>0</v>
      </c>
      <c r="CR80" s="43"/>
      <c r="CS80" s="79"/>
      <c r="CT80" s="47"/>
      <c r="CU80" s="47"/>
      <c r="CV80" s="47"/>
      <c r="CW80" s="47"/>
      <c r="CX80" s="47"/>
      <c r="CY80" s="47"/>
      <c r="CZ80" s="47"/>
      <c r="DA80" s="47"/>
      <c r="DB80" s="47"/>
      <c r="DC80" s="60">
        <f t="shared" si="223"/>
        <v>0</v>
      </c>
      <c r="DD80" s="43"/>
      <c r="DE80" s="79"/>
      <c r="DF80" s="47"/>
      <c r="DG80" s="47"/>
      <c r="DH80" s="47"/>
      <c r="DI80" s="47"/>
      <c r="DJ80" s="47"/>
      <c r="DK80" s="47"/>
      <c r="DL80" s="47"/>
      <c r="DM80" s="47"/>
      <c r="DN80" s="47"/>
      <c r="DO80" s="60">
        <f t="shared" si="225"/>
        <v>0</v>
      </c>
      <c r="DP80" s="43"/>
      <c r="DQ80" s="79"/>
      <c r="DR80" s="47"/>
      <c r="DS80" s="47"/>
      <c r="DT80" s="47"/>
      <c r="DU80" s="47"/>
      <c r="DV80" s="47"/>
      <c r="DW80" s="47"/>
      <c r="DX80" s="47"/>
      <c r="DY80" s="47"/>
      <c r="DZ80" s="47"/>
      <c r="EA80" s="60">
        <f t="shared" si="227"/>
        <v>0</v>
      </c>
      <c r="EB80" s="43"/>
      <c r="EC80" s="79"/>
      <c r="ED80" s="47"/>
      <c r="EE80" s="47"/>
      <c r="EF80" s="47"/>
      <c r="EG80" s="47"/>
      <c r="EH80" s="47"/>
      <c r="EI80" s="47"/>
      <c r="EJ80" s="47"/>
      <c r="EK80" s="47"/>
      <c r="EL80" s="47"/>
      <c r="EM80" s="60">
        <f t="shared" si="229"/>
        <v>0</v>
      </c>
    </row>
    <row r="81" spans="1:143" hidden="1" outlineLevel="1">
      <c r="A81" s="70" t="s">
        <v>147</v>
      </c>
      <c r="B81" s="43"/>
      <c r="C81" s="79"/>
      <c r="D81" s="47"/>
      <c r="E81" s="47"/>
      <c r="F81" s="47"/>
      <c r="G81" s="47"/>
      <c r="H81" s="47"/>
      <c r="I81" s="47"/>
      <c r="J81" s="47"/>
      <c r="K81" s="60">
        <f t="shared" si="191"/>
        <v>0</v>
      </c>
      <c r="L81" s="43"/>
      <c r="M81" s="79"/>
      <c r="N81" s="47"/>
      <c r="O81" s="47"/>
      <c r="P81" s="47"/>
      <c r="Q81" s="47"/>
      <c r="R81" s="47"/>
      <c r="S81" s="47"/>
      <c r="T81" s="47"/>
      <c r="U81" s="47"/>
      <c r="V81" s="47"/>
      <c r="W81" s="60">
        <f t="shared" si="201"/>
        <v>0</v>
      </c>
      <c r="X81" s="43"/>
      <c r="Y81" s="79"/>
      <c r="Z81" s="47"/>
      <c r="AA81" s="47"/>
      <c r="AB81" s="47"/>
      <c r="AC81" s="47"/>
      <c r="AD81" s="47"/>
      <c r="AE81" s="47"/>
      <c r="AF81" s="47"/>
      <c r="AG81" s="47"/>
      <c r="AH81" s="47"/>
      <c r="AI81" s="60">
        <f t="shared" si="211"/>
        <v>0</v>
      </c>
      <c r="AJ81" s="43"/>
      <c r="AK81" s="79"/>
      <c r="AL81" s="47"/>
      <c r="AM81" s="47"/>
      <c r="AN81" s="47"/>
      <c r="AO81" s="47"/>
      <c r="AP81" s="47"/>
      <c r="AQ81" s="47"/>
      <c r="AR81" s="47"/>
      <c r="AS81" s="47"/>
      <c r="AT81" s="47"/>
      <c r="AU81" s="60">
        <f t="shared" si="213"/>
        <v>0</v>
      </c>
      <c r="AV81" s="43"/>
      <c r="AW81" s="79"/>
      <c r="AX81" s="47"/>
      <c r="AY81" s="47"/>
      <c r="AZ81" s="47"/>
      <c r="BA81" s="47"/>
      <c r="BB81" s="47"/>
      <c r="BC81" s="47"/>
      <c r="BD81" s="47"/>
      <c r="BE81" s="47"/>
      <c r="BF81" s="47"/>
      <c r="BG81" s="60">
        <f t="shared" si="215"/>
        <v>0</v>
      </c>
      <c r="BH81" s="43"/>
      <c r="BI81" s="79"/>
      <c r="BJ81" s="47"/>
      <c r="BK81" s="47"/>
      <c r="BL81" s="47"/>
      <c r="BM81" s="47"/>
      <c r="BN81" s="47"/>
      <c r="BO81" s="47"/>
      <c r="BP81" s="47"/>
      <c r="BQ81" s="47"/>
      <c r="BR81" s="47"/>
      <c r="BS81" s="60">
        <f t="shared" si="217"/>
        <v>0</v>
      </c>
      <c r="BT81" s="43"/>
      <c r="BU81" s="79"/>
      <c r="BV81" s="47"/>
      <c r="BW81" s="47"/>
      <c r="BX81" s="47"/>
      <c r="BY81" s="47"/>
      <c r="BZ81" s="47"/>
      <c r="CA81" s="47"/>
      <c r="CB81" s="47"/>
      <c r="CC81" s="47"/>
      <c r="CD81" s="47"/>
      <c r="CE81" s="60">
        <f t="shared" si="219"/>
        <v>0</v>
      </c>
      <c r="CF81" s="43"/>
      <c r="CG81" s="79"/>
      <c r="CH81" s="47"/>
      <c r="CI81" s="47"/>
      <c r="CJ81" s="47"/>
      <c r="CK81" s="47"/>
      <c r="CL81" s="47"/>
      <c r="CM81" s="47"/>
      <c r="CN81" s="47"/>
      <c r="CO81" s="47"/>
      <c r="CP81" s="47"/>
      <c r="CQ81" s="60">
        <f t="shared" si="221"/>
        <v>0</v>
      </c>
      <c r="CR81" s="43"/>
      <c r="CS81" s="79"/>
      <c r="CT81" s="47"/>
      <c r="CU81" s="47"/>
      <c r="CV81" s="47"/>
      <c r="CW81" s="47"/>
      <c r="CX81" s="47"/>
      <c r="CY81" s="47"/>
      <c r="CZ81" s="47"/>
      <c r="DA81" s="47"/>
      <c r="DB81" s="47"/>
      <c r="DC81" s="60">
        <f t="shared" si="223"/>
        <v>0</v>
      </c>
      <c r="DD81" s="43"/>
      <c r="DE81" s="79"/>
      <c r="DF81" s="47"/>
      <c r="DG81" s="47"/>
      <c r="DH81" s="47"/>
      <c r="DI81" s="47"/>
      <c r="DJ81" s="47"/>
      <c r="DK81" s="47"/>
      <c r="DL81" s="47"/>
      <c r="DM81" s="47"/>
      <c r="DN81" s="47"/>
      <c r="DO81" s="60">
        <f t="shared" si="225"/>
        <v>0</v>
      </c>
      <c r="DP81" s="43"/>
      <c r="DQ81" s="79"/>
      <c r="DR81" s="47"/>
      <c r="DS81" s="47"/>
      <c r="DT81" s="47"/>
      <c r="DU81" s="47"/>
      <c r="DV81" s="47"/>
      <c r="DW81" s="47"/>
      <c r="DX81" s="47"/>
      <c r="DY81" s="47"/>
      <c r="DZ81" s="47"/>
      <c r="EA81" s="60">
        <f t="shared" si="227"/>
        <v>0</v>
      </c>
      <c r="EB81" s="43"/>
      <c r="EC81" s="79"/>
      <c r="ED81" s="47"/>
      <c r="EE81" s="47"/>
      <c r="EF81" s="47"/>
      <c r="EG81" s="47"/>
      <c r="EH81" s="47"/>
      <c r="EI81" s="47"/>
      <c r="EJ81" s="47"/>
      <c r="EK81" s="47"/>
      <c r="EL81" s="47"/>
      <c r="EM81" s="60">
        <f t="shared" si="229"/>
        <v>0</v>
      </c>
    </row>
    <row r="82" spans="1:143" hidden="1" outlineLevel="1">
      <c r="A82" s="70" t="s">
        <v>148</v>
      </c>
      <c r="B82" s="43"/>
      <c r="C82" s="79"/>
      <c r="D82" s="47"/>
      <c r="E82" s="47"/>
      <c r="F82" s="47"/>
      <c r="G82" s="47"/>
      <c r="H82" s="47"/>
      <c r="I82" s="47"/>
      <c r="J82" s="47"/>
      <c r="K82" s="60">
        <f t="shared" si="191"/>
        <v>0</v>
      </c>
      <c r="L82" s="43"/>
      <c r="M82" s="79"/>
      <c r="N82" s="47"/>
      <c r="O82" s="47"/>
      <c r="P82" s="47"/>
      <c r="Q82" s="47"/>
      <c r="R82" s="47"/>
      <c r="S82" s="47"/>
      <c r="T82" s="47"/>
      <c r="U82" s="47"/>
      <c r="V82" s="47"/>
      <c r="W82" s="60">
        <f t="shared" si="201"/>
        <v>0</v>
      </c>
      <c r="X82" s="43"/>
      <c r="Y82" s="79"/>
      <c r="Z82" s="47"/>
      <c r="AA82" s="47"/>
      <c r="AB82" s="47"/>
      <c r="AC82" s="47"/>
      <c r="AD82" s="47"/>
      <c r="AE82" s="47"/>
      <c r="AF82" s="47"/>
      <c r="AG82" s="47"/>
      <c r="AH82" s="47"/>
      <c r="AI82" s="60">
        <f t="shared" si="211"/>
        <v>0</v>
      </c>
      <c r="AJ82" s="43"/>
      <c r="AK82" s="79"/>
      <c r="AL82" s="47"/>
      <c r="AM82" s="47"/>
      <c r="AN82" s="47"/>
      <c r="AO82" s="47"/>
      <c r="AP82" s="47"/>
      <c r="AQ82" s="47"/>
      <c r="AR82" s="47"/>
      <c r="AS82" s="47"/>
      <c r="AT82" s="47"/>
      <c r="AU82" s="60">
        <f t="shared" si="213"/>
        <v>0</v>
      </c>
      <c r="AV82" s="43"/>
      <c r="AW82" s="79"/>
      <c r="AX82" s="47"/>
      <c r="AY82" s="47"/>
      <c r="AZ82" s="47"/>
      <c r="BA82" s="47"/>
      <c r="BB82" s="47"/>
      <c r="BC82" s="47"/>
      <c r="BD82" s="47"/>
      <c r="BE82" s="47"/>
      <c r="BF82" s="47"/>
      <c r="BG82" s="60">
        <f t="shared" si="215"/>
        <v>0</v>
      </c>
      <c r="BH82" s="43"/>
      <c r="BI82" s="79"/>
      <c r="BJ82" s="47"/>
      <c r="BK82" s="47"/>
      <c r="BL82" s="47"/>
      <c r="BM82" s="47"/>
      <c r="BN82" s="47"/>
      <c r="BO82" s="47"/>
      <c r="BP82" s="47"/>
      <c r="BQ82" s="47"/>
      <c r="BR82" s="47"/>
      <c r="BS82" s="60">
        <f t="shared" si="217"/>
        <v>0</v>
      </c>
      <c r="BT82" s="43"/>
      <c r="BU82" s="79"/>
      <c r="BV82" s="47"/>
      <c r="BW82" s="47"/>
      <c r="BX82" s="47"/>
      <c r="BY82" s="47"/>
      <c r="BZ82" s="47"/>
      <c r="CA82" s="47"/>
      <c r="CB82" s="47"/>
      <c r="CC82" s="47"/>
      <c r="CD82" s="47"/>
      <c r="CE82" s="60">
        <f t="shared" si="219"/>
        <v>0</v>
      </c>
      <c r="CF82" s="43"/>
      <c r="CG82" s="79"/>
      <c r="CH82" s="47"/>
      <c r="CI82" s="47"/>
      <c r="CJ82" s="47"/>
      <c r="CK82" s="47"/>
      <c r="CL82" s="47"/>
      <c r="CM82" s="47"/>
      <c r="CN82" s="47"/>
      <c r="CO82" s="47"/>
      <c r="CP82" s="47"/>
      <c r="CQ82" s="60">
        <f t="shared" si="221"/>
        <v>0</v>
      </c>
      <c r="CR82" s="43"/>
      <c r="CS82" s="79"/>
      <c r="CT82" s="47"/>
      <c r="CU82" s="47"/>
      <c r="CV82" s="47"/>
      <c r="CW82" s="47"/>
      <c r="CX82" s="47"/>
      <c r="CY82" s="47"/>
      <c r="CZ82" s="47"/>
      <c r="DA82" s="47"/>
      <c r="DB82" s="47"/>
      <c r="DC82" s="60">
        <f t="shared" si="223"/>
        <v>0</v>
      </c>
      <c r="DD82" s="43"/>
      <c r="DE82" s="79"/>
      <c r="DF82" s="47"/>
      <c r="DG82" s="47"/>
      <c r="DH82" s="47"/>
      <c r="DI82" s="47"/>
      <c r="DJ82" s="47"/>
      <c r="DK82" s="47"/>
      <c r="DL82" s="47"/>
      <c r="DM82" s="47"/>
      <c r="DN82" s="47"/>
      <c r="DO82" s="60">
        <f t="shared" si="225"/>
        <v>0</v>
      </c>
      <c r="DP82" s="43"/>
      <c r="DQ82" s="79"/>
      <c r="DR82" s="47"/>
      <c r="DS82" s="47"/>
      <c r="DT82" s="47"/>
      <c r="DU82" s="47"/>
      <c r="DV82" s="47"/>
      <c r="DW82" s="47"/>
      <c r="DX82" s="47"/>
      <c r="DY82" s="47"/>
      <c r="DZ82" s="47"/>
      <c r="EA82" s="60">
        <f t="shared" si="227"/>
        <v>0</v>
      </c>
      <c r="EB82" s="43"/>
      <c r="EC82" s="79"/>
      <c r="ED82" s="47"/>
      <c r="EE82" s="47"/>
      <c r="EF82" s="47"/>
      <c r="EG82" s="47"/>
      <c r="EH82" s="47"/>
      <c r="EI82" s="47"/>
      <c r="EJ82" s="47"/>
      <c r="EK82" s="47"/>
      <c r="EL82" s="47"/>
      <c r="EM82" s="60">
        <f t="shared" si="229"/>
        <v>0</v>
      </c>
    </row>
    <row r="83" spans="1:143" hidden="1" outlineLevel="1">
      <c r="A83" s="70" t="s">
        <v>149</v>
      </c>
      <c r="B83" s="43"/>
      <c r="C83" s="79"/>
      <c r="D83" s="47"/>
      <c r="E83" s="47"/>
      <c r="F83" s="47"/>
      <c r="G83" s="47"/>
      <c r="H83" s="47"/>
      <c r="I83" s="47"/>
      <c r="J83" s="47"/>
      <c r="K83" s="60">
        <f t="shared" si="191"/>
        <v>0</v>
      </c>
      <c r="L83" s="43"/>
      <c r="M83" s="79"/>
      <c r="N83" s="47"/>
      <c r="O83" s="47"/>
      <c r="P83" s="47"/>
      <c r="Q83" s="47"/>
      <c r="R83" s="47"/>
      <c r="S83" s="47"/>
      <c r="T83" s="47"/>
      <c r="U83" s="47"/>
      <c r="V83" s="47"/>
      <c r="W83" s="60">
        <f t="shared" si="201"/>
        <v>0</v>
      </c>
      <c r="X83" s="43"/>
      <c r="Y83" s="79"/>
      <c r="Z83" s="47"/>
      <c r="AA83" s="47"/>
      <c r="AB83" s="47"/>
      <c r="AC83" s="47"/>
      <c r="AD83" s="47"/>
      <c r="AE83" s="47"/>
      <c r="AF83" s="47"/>
      <c r="AG83" s="47"/>
      <c r="AH83" s="47"/>
      <c r="AI83" s="60">
        <f t="shared" si="211"/>
        <v>0</v>
      </c>
      <c r="AJ83" s="43"/>
      <c r="AK83" s="79"/>
      <c r="AL83" s="47"/>
      <c r="AM83" s="47"/>
      <c r="AN83" s="47"/>
      <c r="AO83" s="47"/>
      <c r="AP83" s="47"/>
      <c r="AQ83" s="47"/>
      <c r="AR83" s="47"/>
      <c r="AS83" s="47"/>
      <c r="AT83" s="47"/>
      <c r="AU83" s="60">
        <f t="shared" si="213"/>
        <v>0</v>
      </c>
      <c r="AV83" s="43"/>
      <c r="AW83" s="79"/>
      <c r="AX83" s="47"/>
      <c r="AY83" s="47"/>
      <c r="AZ83" s="47"/>
      <c r="BA83" s="47"/>
      <c r="BB83" s="47"/>
      <c r="BC83" s="47"/>
      <c r="BD83" s="47"/>
      <c r="BE83" s="47"/>
      <c r="BF83" s="47"/>
      <c r="BG83" s="60">
        <f t="shared" si="215"/>
        <v>0</v>
      </c>
      <c r="BH83" s="43"/>
      <c r="BI83" s="79"/>
      <c r="BJ83" s="47"/>
      <c r="BK83" s="47"/>
      <c r="BL83" s="47"/>
      <c r="BM83" s="47"/>
      <c r="BN83" s="47"/>
      <c r="BO83" s="47"/>
      <c r="BP83" s="47"/>
      <c r="BQ83" s="47"/>
      <c r="BR83" s="47"/>
      <c r="BS83" s="60">
        <f t="shared" si="217"/>
        <v>0</v>
      </c>
      <c r="BT83" s="43"/>
      <c r="BU83" s="79"/>
      <c r="BV83" s="47"/>
      <c r="BW83" s="47"/>
      <c r="BX83" s="47"/>
      <c r="BY83" s="47"/>
      <c r="BZ83" s="47"/>
      <c r="CA83" s="47"/>
      <c r="CB83" s="47"/>
      <c r="CC83" s="47"/>
      <c r="CD83" s="47"/>
      <c r="CE83" s="60">
        <f t="shared" si="219"/>
        <v>0</v>
      </c>
      <c r="CF83" s="43"/>
      <c r="CG83" s="79"/>
      <c r="CH83" s="47"/>
      <c r="CI83" s="47"/>
      <c r="CJ83" s="47"/>
      <c r="CK83" s="47"/>
      <c r="CL83" s="47"/>
      <c r="CM83" s="47"/>
      <c r="CN83" s="47"/>
      <c r="CO83" s="47"/>
      <c r="CP83" s="47"/>
      <c r="CQ83" s="60">
        <f t="shared" si="221"/>
        <v>0</v>
      </c>
      <c r="CR83" s="43"/>
      <c r="CS83" s="79"/>
      <c r="CT83" s="47"/>
      <c r="CU83" s="47"/>
      <c r="CV83" s="47"/>
      <c r="CW83" s="47"/>
      <c r="CX83" s="47"/>
      <c r="CY83" s="47"/>
      <c r="CZ83" s="47"/>
      <c r="DA83" s="47"/>
      <c r="DB83" s="47"/>
      <c r="DC83" s="60">
        <f t="shared" si="223"/>
        <v>0</v>
      </c>
      <c r="DD83" s="43"/>
      <c r="DE83" s="79"/>
      <c r="DF83" s="47"/>
      <c r="DG83" s="47"/>
      <c r="DH83" s="47"/>
      <c r="DI83" s="47"/>
      <c r="DJ83" s="47"/>
      <c r="DK83" s="47"/>
      <c r="DL83" s="47"/>
      <c r="DM83" s="47"/>
      <c r="DN83" s="47"/>
      <c r="DO83" s="60">
        <f t="shared" si="225"/>
        <v>0</v>
      </c>
      <c r="DP83" s="43"/>
      <c r="DQ83" s="79"/>
      <c r="DR83" s="47"/>
      <c r="DS83" s="47"/>
      <c r="DT83" s="47"/>
      <c r="DU83" s="47"/>
      <c r="DV83" s="47"/>
      <c r="DW83" s="47"/>
      <c r="DX83" s="47"/>
      <c r="DY83" s="47"/>
      <c r="DZ83" s="47"/>
      <c r="EA83" s="60">
        <f t="shared" si="227"/>
        <v>0</v>
      </c>
      <c r="EB83" s="43"/>
      <c r="EC83" s="79"/>
      <c r="ED83" s="47"/>
      <c r="EE83" s="47"/>
      <c r="EF83" s="47"/>
      <c r="EG83" s="47"/>
      <c r="EH83" s="47"/>
      <c r="EI83" s="47"/>
      <c r="EJ83" s="47"/>
      <c r="EK83" s="47"/>
      <c r="EL83" s="47"/>
      <c r="EM83" s="60">
        <f t="shared" si="229"/>
        <v>0</v>
      </c>
    </row>
    <row r="84" spans="1:143" hidden="1" outlineLevel="1">
      <c r="A84" s="70" t="s">
        <v>207</v>
      </c>
      <c r="B84" s="43"/>
      <c r="C84" s="79"/>
      <c r="D84" s="47"/>
      <c r="E84" s="47"/>
      <c r="F84" s="47"/>
      <c r="G84" s="47"/>
      <c r="H84" s="47"/>
      <c r="I84" s="47"/>
      <c r="J84" s="47"/>
      <c r="K84" s="60">
        <f t="shared" si="191"/>
        <v>0</v>
      </c>
      <c r="L84" s="43"/>
      <c r="M84" s="79"/>
      <c r="N84" s="47"/>
      <c r="O84" s="47"/>
      <c r="P84" s="47"/>
      <c r="Q84" s="47"/>
      <c r="R84" s="47"/>
      <c r="S84" s="47"/>
      <c r="T84" s="47"/>
      <c r="U84" s="47"/>
      <c r="V84" s="47"/>
      <c r="W84" s="60">
        <f t="shared" si="201"/>
        <v>0</v>
      </c>
      <c r="X84" s="43"/>
      <c r="Y84" s="79"/>
      <c r="Z84" s="47"/>
      <c r="AA84" s="47"/>
      <c r="AB84" s="47"/>
      <c r="AC84" s="47"/>
      <c r="AD84" s="47"/>
      <c r="AE84" s="47"/>
      <c r="AF84" s="47"/>
      <c r="AG84" s="47"/>
      <c r="AH84" s="47"/>
      <c r="AI84" s="60">
        <f t="shared" si="211"/>
        <v>0</v>
      </c>
      <c r="AJ84" s="43"/>
      <c r="AK84" s="79"/>
      <c r="AL84" s="47"/>
      <c r="AM84" s="47"/>
      <c r="AN84" s="47"/>
      <c r="AO84" s="47"/>
      <c r="AP84" s="47"/>
      <c r="AQ84" s="47"/>
      <c r="AR84" s="47"/>
      <c r="AS84" s="47"/>
      <c r="AT84" s="47"/>
      <c r="AU84" s="60">
        <f t="shared" si="213"/>
        <v>0</v>
      </c>
      <c r="AV84" s="43"/>
      <c r="AW84" s="79"/>
      <c r="AX84" s="47"/>
      <c r="AY84" s="47"/>
      <c r="AZ84" s="47"/>
      <c r="BA84" s="47"/>
      <c r="BB84" s="47"/>
      <c r="BC84" s="47"/>
      <c r="BD84" s="47"/>
      <c r="BE84" s="47"/>
      <c r="BF84" s="47"/>
      <c r="BG84" s="60">
        <f t="shared" si="215"/>
        <v>0</v>
      </c>
      <c r="BH84" s="43"/>
      <c r="BI84" s="79"/>
      <c r="BJ84" s="47"/>
      <c r="BK84" s="47"/>
      <c r="BL84" s="47"/>
      <c r="BM84" s="47"/>
      <c r="BN84" s="47"/>
      <c r="BO84" s="47"/>
      <c r="BP84" s="47"/>
      <c r="BQ84" s="47"/>
      <c r="BR84" s="47"/>
      <c r="BS84" s="60">
        <f t="shared" si="217"/>
        <v>0</v>
      </c>
      <c r="BT84" s="43"/>
      <c r="BU84" s="79"/>
      <c r="BV84" s="47"/>
      <c r="BW84" s="47"/>
      <c r="BX84" s="47"/>
      <c r="BY84" s="47"/>
      <c r="BZ84" s="47"/>
      <c r="CA84" s="47"/>
      <c r="CB84" s="47"/>
      <c r="CC84" s="47"/>
      <c r="CD84" s="47"/>
      <c r="CE84" s="60">
        <f t="shared" si="219"/>
        <v>0</v>
      </c>
      <c r="CF84" s="43"/>
      <c r="CG84" s="79"/>
      <c r="CH84" s="47"/>
      <c r="CI84" s="47"/>
      <c r="CJ84" s="47"/>
      <c r="CK84" s="47"/>
      <c r="CL84" s="47"/>
      <c r="CM84" s="47"/>
      <c r="CN84" s="47"/>
      <c r="CO84" s="47"/>
      <c r="CP84" s="47"/>
      <c r="CQ84" s="60">
        <f t="shared" si="221"/>
        <v>0</v>
      </c>
      <c r="CR84" s="43"/>
      <c r="CS84" s="79"/>
      <c r="CT84" s="47"/>
      <c r="CU84" s="47"/>
      <c r="CV84" s="47"/>
      <c r="CW84" s="47"/>
      <c r="CX84" s="47"/>
      <c r="CY84" s="47"/>
      <c r="CZ84" s="47"/>
      <c r="DA84" s="47"/>
      <c r="DB84" s="47"/>
      <c r="DC84" s="60">
        <f t="shared" si="223"/>
        <v>0</v>
      </c>
      <c r="DD84" s="43"/>
      <c r="DE84" s="79"/>
      <c r="DF84" s="47"/>
      <c r="DG84" s="47"/>
      <c r="DH84" s="47"/>
      <c r="DI84" s="47"/>
      <c r="DJ84" s="47"/>
      <c r="DK84" s="47"/>
      <c r="DL84" s="47"/>
      <c r="DM84" s="47"/>
      <c r="DN84" s="47"/>
      <c r="DO84" s="60">
        <f t="shared" si="225"/>
        <v>0</v>
      </c>
      <c r="DP84" s="43"/>
      <c r="DQ84" s="79"/>
      <c r="DR84" s="47"/>
      <c r="DS84" s="47"/>
      <c r="DT84" s="47"/>
      <c r="DU84" s="47"/>
      <c r="DV84" s="47"/>
      <c r="DW84" s="47"/>
      <c r="DX84" s="47"/>
      <c r="DY84" s="47"/>
      <c r="DZ84" s="47"/>
      <c r="EA84" s="60">
        <f t="shared" si="227"/>
        <v>0</v>
      </c>
      <c r="EB84" s="43"/>
      <c r="EC84" s="79"/>
      <c r="ED84" s="47"/>
      <c r="EE84" s="47"/>
      <c r="EF84" s="47"/>
      <c r="EG84" s="47"/>
      <c r="EH84" s="47"/>
      <c r="EI84" s="47"/>
      <c r="EJ84" s="47"/>
      <c r="EK84" s="47"/>
      <c r="EL84" s="47"/>
      <c r="EM84" s="60">
        <f t="shared" si="229"/>
        <v>0</v>
      </c>
    </row>
    <row r="85" spans="1:143" hidden="1" outlineLevel="1">
      <c r="A85" s="70" t="s">
        <v>150</v>
      </c>
      <c r="B85" s="43"/>
      <c r="C85" s="79"/>
      <c r="D85" s="47"/>
      <c r="E85" s="47"/>
      <c r="F85" s="47"/>
      <c r="G85" s="47"/>
      <c r="H85" s="47"/>
      <c r="I85" s="47"/>
      <c r="J85" s="47"/>
      <c r="K85" s="60">
        <f t="shared" si="191"/>
        <v>0</v>
      </c>
      <c r="L85" s="43"/>
      <c r="M85" s="79"/>
      <c r="N85" s="47"/>
      <c r="O85" s="47"/>
      <c r="P85" s="47"/>
      <c r="Q85" s="47"/>
      <c r="R85" s="47"/>
      <c r="S85" s="47"/>
      <c r="T85" s="47"/>
      <c r="U85" s="47"/>
      <c r="V85" s="47"/>
      <c r="W85" s="60">
        <f t="shared" si="201"/>
        <v>0</v>
      </c>
      <c r="X85" s="43"/>
      <c r="Y85" s="79"/>
      <c r="Z85" s="47"/>
      <c r="AA85" s="47"/>
      <c r="AB85" s="47"/>
      <c r="AC85" s="47"/>
      <c r="AD85" s="47"/>
      <c r="AE85" s="47"/>
      <c r="AF85" s="47"/>
      <c r="AG85" s="47"/>
      <c r="AH85" s="47"/>
      <c r="AI85" s="60">
        <f t="shared" si="211"/>
        <v>0</v>
      </c>
      <c r="AJ85" s="43"/>
      <c r="AK85" s="79"/>
      <c r="AL85" s="47"/>
      <c r="AM85" s="47"/>
      <c r="AN85" s="47"/>
      <c r="AO85" s="47"/>
      <c r="AP85" s="47"/>
      <c r="AQ85" s="47"/>
      <c r="AR85" s="47"/>
      <c r="AS85" s="47"/>
      <c r="AT85" s="47"/>
      <c r="AU85" s="60">
        <f t="shared" si="213"/>
        <v>0</v>
      </c>
      <c r="AV85" s="43"/>
      <c r="AW85" s="79"/>
      <c r="AX85" s="47"/>
      <c r="AY85" s="47"/>
      <c r="AZ85" s="47"/>
      <c r="BA85" s="47"/>
      <c r="BB85" s="47"/>
      <c r="BC85" s="47"/>
      <c r="BD85" s="47"/>
      <c r="BE85" s="47"/>
      <c r="BF85" s="47"/>
      <c r="BG85" s="60">
        <f t="shared" si="215"/>
        <v>0</v>
      </c>
      <c r="BH85" s="43"/>
      <c r="BI85" s="79"/>
      <c r="BJ85" s="47"/>
      <c r="BK85" s="47"/>
      <c r="BL85" s="47"/>
      <c r="BM85" s="47"/>
      <c r="BN85" s="47"/>
      <c r="BO85" s="47"/>
      <c r="BP85" s="47"/>
      <c r="BQ85" s="47"/>
      <c r="BR85" s="47"/>
      <c r="BS85" s="60">
        <f t="shared" si="217"/>
        <v>0</v>
      </c>
      <c r="BT85" s="43"/>
      <c r="BU85" s="79"/>
      <c r="BV85" s="47"/>
      <c r="BW85" s="47"/>
      <c r="BX85" s="47"/>
      <c r="BY85" s="47"/>
      <c r="BZ85" s="47"/>
      <c r="CA85" s="47"/>
      <c r="CB85" s="47"/>
      <c r="CC85" s="47"/>
      <c r="CD85" s="47"/>
      <c r="CE85" s="60">
        <f t="shared" si="219"/>
        <v>0</v>
      </c>
      <c r="CF85" s="43"/>
      <c r="CG85" s="79"/>
      <c r="CH85" s="47"/>
      <c r="CI85" s="47"/>
      <c r="CJ85" s="47"/>
      <c r="CK85" s="47"/>
      <c r="CL85" s="47"/>
      <c r="CM85" s="47"/>
      <c r="CN85" s="47"/>
      <c r="CO85" s="47"/>
      <c r="CP85" s="47"/>
      <c r="CQ85" s="60">
        <f t="shared" si="221"/>
        <v>0</v>
      </c>
      <c r="CR85" s="43"/>
      <c r="CS85" s="79"/>
      <c r="CT85" s="47"/>
      <c r="CU85" s="47"/>
      <c r="CV85" s="47"/>
      <c r="CW85" s="47"/>
      <c r="CX85" s="47"/>
      <c r="CY85" s="47"/>
      <c r="CZ85" s="47"/>
      <c r="DA85" s="47"/>
      <c r="DB85" s="47"/>
      <c r="DC85" s="60">
        <f t="shared" si="223"/>
        <v>0</v>
      </c>
      <c r="DD85" s="43"/>
      <c r="DE85" s="79"/>
      <c r="DF85" s="47"/>
      <c r="DG85" s="47"/>
      <c r="DH85" s="47"/>
      <c r="DI85" s="47"/>
      <c r="DJ85" s="47"/>
      <c r="DK85" s="47"/>
      <c r="DL85" s="47"/>
      <c r="DM85" s="47"/>
      <c r="DN85" s="47"/>
      <c r="DO85" s="60">
        <f t="shared" si="225"/>
        <v>0</v>
      </c>
      <c r="DP85" s="43"/>
      <c r="DQ85" s="79"/>
      <c r="DR85" s="47"/>
      <c r="DS85" s="47"/>
      <c r="DT85" s="47"/>
      <c r="DU85" s="47"/>
      <c r="DV85" s="47"/>
      <c r="DW85" s="47"/>
      <c r="DX85" s="47"/>
      <c r="DY85" s="47"/>
      <c r="DZ85" s="47"/>
      <c r="EA85" s="60">
        <f t="shared" si="227"/>
        <v>0</v>
      </c>
      <c r="EB85" s="43"/>
      <c r="EC85" s="79"/>
      <c r="ED85" s="47"/>
      <c r="EE85" s="47"/>
      <c r="EF85" s="47"/>
      <c r="EG85" s="47"/>
      <c r="EH85" s="47"/>
      <c r="EI85" s="47"/>
      <c r="EJ85" s="47"/>
      <c r="EK85" s="47"/>
      <c r="EL85" s="47"/>
      <c r="EM85" s="60">
        <f t="shared" si="229"/>
        <v>0</v>
      </c>
    </row>
    <row r="86" spans="1:143" hidden="1" outlineLevel="1">
      <c r="A86" s="70" t="s">
        <v>151</v>
      </c>
      <c r="B86" s="43"/>
      <c r="C86" s="79"/>
      <c r="D86" s="47"/>
      <c r="E86" s="47"/>
      <c r="F86" s="47"/>
      <c r="G86" s="47"/>
      <c r="H86" s="47"/>
      <c r="I86" s="47"/>
      <c r="J86" s="47"/>
      <c r="K86" s="60">
        <f t="shared" si="191"/>
        <v>0</v>
      </c>
      <c r="L86" s="43"/>
      <c r="M86" s="79"/>
      <c r="N86" s="47"/>
      <c r="O86" s="47"/>
      <c r="P86" s="47"/>
      <c r="Q86" s="47"/>
      <c r="R86" s="47"/>
      <c r="S86" s="47"/>
      <c r="T86" s="47"/>
      <c r="U86" s="47"/>
      <c r="V86" s="47"/>
      <c r="W86" s="60">
        <f t="shared" si="201"/>
        <v>0</v>
      </c>
      <c r="X86" s="43"/>
      <c r="Y86" s="79"/>
      <c r="Z86" s="47"/>
      <c r="AA86" s="47"/>
      <c r="AB86" s="47"/>
      <c r="AC86" s="47"/>
      <c r="AD86" s="47"/>
      <c r="AE86" s="47"/>
      <c r="AF86" s="47"/>
      <c r="AG86" s="47"/>
      <c r="AH86" s="47"/>
      <c r="AI86" s="60">
        <f t="shared" si="211"/>
        <v>0</v>
      </c>
      <c r="AJ86" s="43"/>
      <c r="AK86" s="79"/>
      <c r="AL86" s="47"/>
      <c r="AM86" s="47"/>
      <c r="AN86" s="47"/>
      <c r="AO86" s="47"/>
      <c r="AP86" s="47"/>
      <c r="AQ86" s="47"/>
      <c r="AR86" s="47"/>
      <c r="AS86" s="47"/>
      <c r="AT86" s="47"/>
      <c r="AU86" s="60">
        <f t="shared" si="213"/>
        <v>0</v>
      </c>
      <c r="AV86" s="43"/>
      <c r="AW86" s="79"/>
      <c r="AX86" s="47"/>
      <c r="AY86" s="47"/>
      <c r="AZ86" s="47"/>
      <c r="BA86" s="47"/>
      <c r="BB86" s="47"/>
      <c r="BC86" s="47"/>
      <c r="BD86" s="47"/>
      <c r="BE86" s="47"/>
      <c r="BF86" s="47"/>
      <c r="BG86" s="60">
        <f t="shared" si="215"/>
        <v>0</v>
      </c>
      <c r="BH86" s="43"/>
      <c r="BI86" s="79"/>
      <c r="BJ86" s="47"/>
      <c r="BK86" s="47"/>
      <c r="BL86" s="47"/>
      <c r="BM86" s="47"/>
      <c r="BN86" s="47"/>
      <c r="BO86" s="47"/>
      <c r="BP86" s="47"/>
      <c r="BQ86" s="47"/>
      <c r="BR86" s="47"/>
      <c r="BS86" s="60">
        <f t="shared" si="217"/>
        <v>0</v>
      </c>
      <c r="BT86" s="43"/>
      <c r="BU86" s="79"/>
      <c r="BV86" s="47"/>
      <c r="BW86" s="47"/>
      <c r="BX86" s="47"/>
      <c r="BY86" s="47"/>
      <c r="BZ86" s="47"/>
      <c r="CA86" s="47"/>
      <c r="CB86" s="47"/>
      <c r="CC86" s="47"/>
      <c r="CD86" s="47"/>
      <c r="CE86" s="60">
        <f t="shared" si="219"/>
        <v>0</v>
      </c>
      <c r="CF86" s="43"/>
      <c r="CG86" s="79"/>
      <c r="CH86" s="47"/>
      <c r="CI86" s="47"/>
      <c r="CJ86" s="47"/>
      <c r="CK86" s="47"/>
      <c r="CL86" s="47"/>
      <c r="CM86" s="47"/>
      <c r="CN86" s="47"/>
      <c r="CO86" s="47"/>
      <c r="CP86" s="47"/>
      <c r="CQ86" s="60">
        <f t="shared" si="221"/>
        <v>0</v>
      </c>
      <c r="CR86" s="43"/>
      <c r="CS86" s="79"/>
      <c r="CT86" s="47"/>
      <c r="CU86" s="47"/>
      <c r="CV86" s="47"/>
      <c r="CW86" s="47"/>
      <c r="CX86" s="47"/>
      <c r="CY86" s="47"/>
      <c r="CZ86" s="47"/>
      <c r="DA86" s="47"/>
      <c r="DB86" s="47"/>
      <c r="DC86" s="60">
        <f t="shared" si="223"/>
        <v>0</v>
      </c>
      <c r="DD86" s="43"/>
      <c r="DE86" s="79"/>
      <c r="DF86" s="47"/>
      <c r="DG86" s="47"/>
      <c r="DH86" s="47"/>
      <c r="DI86" s="47"/>
      <c r="DJ86" s="47"/>
      <c r="DK86" s="47"/>
      <c r="DL86" s="47"/>
      <c r="DM86" s="47"/>
      <c r="DN86" s="47"/>
      <c r="DO86" s="60">
        <f t="shared" si="225"/>
        <v>0</v>
      </c>
      <c r="DP86" s="43"/>
      <c r="DQ86" s="79"/>
      <c r="DR86" s="47"/>
      <c r="DS86" s="47"/>
      <c r="DT86" s="47"/>
      <c r="DU86" s="47"/>
      <c r="DV86" s="47"/>
      <c r="DW86" s="47"/>
      <c r="DX86" s="47"/>
      <c r="DY86" s="47"/>
      <c r="DZ86" s="47"/>
      <c r="EA86" s="60">
        <f t="shared" si="227"/>
        <v>0</v>
      </c>
      <c r="EB86" s="43"/>
      <c r="EC86" s="79"/>
      <c r="ED86" s="47"/>
      <c r="EE86" s="47"/>
      <c r="EF86" s="47"/>
      <c r="EG86" s="47"/>
      <c r="EH86" s="47"/>
      <c r="EI86" s="47"/>
      <c r="EJ86" s="47"/>
      <c r="EK86" s="47"/>
      <c r="EL86" s="47"/>
      <c r="EM86" s="60">
        <f t="shared" si="229"/>
        <v>0</v>
      </c>
    </row>
    <row r="87" spans="1:143" hidden="1" outlineLevel="1">
      <c r="A87" s="70" t="s">
        <v>217</v>
      </c>
      <c r="B87" s="43"/>
      <c r="C87" s="79"/>
      <c r="D87" s="47"/>
      <c r="E87" s="47"/>
      <c r="F87" s="47"/>
      <c r="G87" s="47"/>
      <c r="H87" s="47"/>
      <c r="I87" s="47"/>
      <c r="J87" s="47"/>
      <c r="K87" s="60">
        <f t="shared" si="191"/>
        <v>0</v>
      </c>
      <c r="L87" s="43"/>
      <c r="M87" s="79"/>
      <c r="N87" s="47"/>
      <c r="O87" s="47"/>
      <c r="P87" s="47"/>
      <c r="Q87" s="47"/>
      <c r="R87" s="47"/>
      <c r="S87" s="47"/>
      <c r="T87" s="47"/>
      <c r="U87" s="47"/>
      <c r="V87" s="47"/>
      <c r="W87" s="60">
        <f t="shared" si="201"/>
        <v>0</v>
      </c>
      <c r="X87" s="43"/>
      <c r="Y87" s="79"/>
      <c r="Z87" s="47"/>
      <c r="AA87" s="47"/>
      <c r="AB87" s="47"/>
      <c r="AC87" s="47"/>
      <c r="AD87" s="47"/>
      <c r="AE87" s="47"/>
      <c r="AF87" s="47"/>
      <c r="AG87" s="47"/>
      <c r="AH87" s="47"/>
      <c r="AI87" s="60">
        <f t="shared" si="211"/>
        <v>0</v>
      </c>
      <c r="AJ87" s="43"/>
      <c r="AK87" s="79"/>
      <c r="AL87" s="47"/>
      <c r="AM87" s="47"/>
      <c r="AN87" s="47"/>
      <c r="AO87" s="47"/>
      <c r="AP87" s="47"/>
      <c r="AQ87" s="47"/>
      <c r="AR87" s="47"/>
      <c r="AS87" s="47"/>
      <c r="AT87" s="47"/>
      <c r="AU87" s="60">
        <f t="shared" si="213"/>
        <v>0</v>
      </c>
      <c r="AV87" s="43"/>
      <c r="AW87" s="79"/>
      <c r="AX87" s="47"/>
      <c r="AY87" s="47"/>
      <c r="AZ87" s="47"/>
      <c r="BA87" s="47"/>
      <c r="BB87" s="47"/>
      <c r="BC87" s="47"/>
      <c r="BD87" s="47"/>
      <c r="BE87" s="47"/>
      <c r="BF87" s="47"/>
      <c r="BG87" s="60">
        <f t="shared" si="215"/>
        <v>0</v>
      </c>
      <c r="BH87" s="43"/>
      <c r="BI87" s="79"/>
      <c r="BJ87" s="47"/>
      <c r="BK87" s="47"/>
      <c r="BL87" s="47"/>
      <c r="BM87" s="47"/>
      <c r="BN87" s="47"/>
      <c r="BO87" s="47"/>
      <c r="BP87" s="47"/>
      <c r="BQ87" s="47"/>
      <c r="BR87" s="47"/>
      <c r="BS87" s="60">
        <f t="shared" si="217"/>
        <v>0</v>
      </c>
      <c r="BT87" s="43"/>
      <c r="BU87" s="79"/>
      <c r="BV87" s="47"/>
      <c r="BW87" s="47"/>
      <c r="BX87" s="47"/>
      <c r="BY87" s="47"/>
      <c r="BZ87" s="47"/>
      <c r="CA87" s="47"/>
      <c r="CB87" s="47"/>
      <c r="CC87" s="47"/>
      <c r="CD87" s="47"/>
      <c r="CE87" s="60">
        <f t="shared" si="219"/>
        <v>0</v>
      </c>
      <c r="CF87" s="43"/>
      <c r="CG87" s="79"/>
      <c r="CH87" s="47"/>
      <c r="CI87" s="47"/>
      <c r="CJ87" s="47"/>
      <c r="CK87" s="47"/>
      <c r="CL87" s="47"/>
      <c r="CM87" s="47"/>
      <c r="CN87" s="47"/>
      <c r="CO87" s="47"/>
      <c r="CP87" s="47"/>
      <c r="CQ87" s="60">
        <f t="shared" si="221"/>
        <v>0</v>
      </c>
      <c r="CR87" s="43"/>
      <c r="CS87" s="79"/>
      <c r="CT87" s="47"/>
      <c r="CU87" s="47"/>
      <c r="CV87" s="47"/>
      <c r="CW87" s="47"/>
      <c r="CX87" s="47"/>
      <c r="CY87" s="47"/>
      <c r="CZ87" s="47"/>
      <c r="DA87" s="47"/>
      <c r="DB87" s="47"/>
      <c r="DC87" s="60">
        <f t="shared" si="223"/>
        <v>0</v>
      </c>
      <c r="DD87" s="43"/>
      <c r="DE87" s="79"/>
      <c r="DF87" s="47"/>
      <c r="DG87" s="47"/>
      <c r="DH87" s="47"/>
      <c r="DI87" s="47"/>
      <c r="DJ87" s="47"/>
      <c r="DK87" s="47"/>
      <c r="DL87" s="47"/>
      <c r="DM87" s="47"/>
      <c r="DN87" s="47"/>
      <c r="DO87" s="60">
        <f t="shared" si="225"/>
        <v>0</v>
      </c>
      <c r="DP87" s="43"/>
      <c r="DQ87" s="79"/>
      <c r="DR87" s="47"/>
      <c r="DS87" s="47"/>
      <c r="DT87" s="47"/>
      <c r="DU87" s="47"/>
      <c r="DV87" s="47"/>
      <c r="DW87" s="47"/>
      <c r="DX87" s="47"/>
      <c r="DY87" s="47"/>
      <c r="DZ87" s="47"/>
      <c r="EA87" s="60">
        <f t="shared" si="227"/>
        <v>0</v>
      </c>
      <c r="EB87" s="43"/>
      <c r="EC87" s="79"/>
      <c r="ED87" s="47"/>
      <c r="EE87" s="47"/>
      <c r="EF87" s="47"/>
      <c r="EG87" s="47"/>
      <c r="EH87" s="47"/>
      <c r="EI87" s="47"/>
      <c r="EJ87" s="47"/>
      <c r="EK87" s="47"/>
      <c r="EL87" s="47"/>
      <c r="EM87" s="60">
        <f t="shared" si="229"/>
        <v>0</v>
      </c>
    </row>
    <row r="88" spans="1:143" hidden="1" outlineLevel="1">
      <c r="A88" s="70" t="s">
        <v>152</v>
      </c>
      <c r="B88" s="43"/>
      <c r="C88" s="79"/>
      <c r="D88" s="47"/>
      <c r="E88" s="47"/>
      <c r="F88" s="47"/>
      <c r="G88" s="47"/>
      <c r="H88" s="47"/>
      <c r="I88" s="47"/>
      <c r="J88" s="47"/>
      <c r="K88" s="60">
        <f t="shared" si="191"/>
        <v>0</v>
      </c>
      <c r="L88" s="43"/>
      <c r="M88" s="79"/>
      <c r="N88" s="47"/>
      <c r="O88" s="47"/>
      <c r="P88" s="47"/>
      <c r="Q88" s="47"/>
      <c r="R88" s="47"/>
      <c r="S88" s="47"/>
      <c r="T88" s="47"/>
      <c r="U88" s="47"/>
      <c r="V88" s="47"/>
      <c r="W88" s="60">
        <f t="shared" si="201"/>
        <v>0</v>
      </c>
      <c r="X88" s="43"/>
      <c r="Y88" s="79"/>
      <c r="Z88" s="47"/>
      <c r="AA88" s="47"/>
      <c r="AB88" s="47"/>
      <c r="AC88" s="47"/>
      <c r="AD88" s="47"/>
      <c r="AE88" s="47"/>
      <c r="AF88" s="47"/>
      <c r="AG88" s="47"/>
      <c r="AH88" s="47"/>
      <c r="AI88" s="60">
        <f t="shared" si="211"/>
        <v>0</v>
      </c>
      <c r="AJ88" s="43"/>
      <c r="AK88" s="79"/>
      <c r="AL88" s="47"/>
      <c r="AM88" s="47"/>
      <c r="AN88" s="47"/>
      <c r="AO88" s="47"/>
      <c r="AP88" s="47"/>
      <c r="AQ88" s="47"/>
      <c r="AR88" s="47"/>
      <c r="AS88" s="47"/>
      <c r="AT88" s="47"/>
      <c r="AU88" s="60">
        <f t="shared" si="213"/>
        <v>0</v>
      </c>
      <c r="AV88" s="43"/>
      <c r="AW88" s="79"/>
      <c r="AX88" s="47"/>
      <c r="AY88" s="47"/>
      <c r="AZ88" s="47"/>
      <c r="BA88" s="47"/>
      <c r="BB88" s="47"/>
      <c r="BC88" s="47"/>
      <c r="BD88" s="47"/>
      <c r="BE88" s="47"/>
      <c r="BF88" s="47"/>
      <c r="BG88" s="60">
        <f t="shared" si="215"/>
        <v>0</v>
      </c>
      <c r="BH88" s="43"/>
      <c r="BI88" s="79"/>
      <c r="BJ88" s="47"/>
      <c r="BK88" s="47"/>
      <c r="BL88" s="47"/>
      <c r="BM88" s="47"/>
      <c r="BN88" s="47"/>
      <c r="BO88" s="47"/>
      <c r="BP88" s="47"/>
      <c r="BQ88" s="47"/>
      <c r="BR88" s="47"/>
      <c r="BS88" s="60">
        <f t="shared" si="217"/>
        <v>0</v>
      </c>
      <c r="BT88" s="43"/>
      <c r="BU88" s="79"/>
      <c r="BV88" s="47"/>
      <c r="BW88" s="47"/>
      <c r="BX88" s="47"/>
      <c r="BY88" s="47"/>
      <c r="BZ88" s="47"/>
      <c r="CA88" s="47"/>
      <c r="CB88" s="47"/>
      <c r="CC88" s="47"/>
      <c r="CD88" s="47"/>
      <c r="CE88" s="60">
        <f t="shared" si="219"/>
        <v>0</v>
      </c>
      <c r="CF88" s="43"/>
      <c r="CG88" s="79"/>
      <c r="CH88" s="47"/>
      <c r="CI88" s="47"/>
      <c r="CJ88" s="47"/>
      <c r="CK88" s="47"/>
      <c r="CL88" s="47"/>
      <c r="CM88" s="47"/>
      <c r="CN88" s="47"/>
      <c r="CO88" s="47"/>
      <c r="CP88" s="47"/>
      <c r="CQ88" s="60">
        <f t="shared" si="221"/>
        <v>0</v>
      </c>
      <c r="CR88" s="43"/>
      <c r="CS88" s="79"/>
      <c r="CT88" s="47"/>
      <c r="CU88" s="47"/>
      <c r="CV88" s="47"/>
      <c r="CW88" s="47"/>
      <c r="CX88" s="47"/>
      <c r="CY88" s="47"/>
      <c r="CZ88" s="47"/>
      <c r="DA88" s="47"/>
      <c r="DB88" s="47"/>
      <c r="DC88" s="60">
        <f t="shared" si="223"/>
        <v>0</v>
      </c>
      <c r="DD88" s="43"/>
      <c r="DE88" s="79"/>
      <c r="DF88" s="47"/>
      <c r="DG88" s="47"/>
      <c r="DH88" s="47"/>
      <c r="DI88" s="47"/>
      <c r="DJ88" s="47"/>
      <c r="DK88" s="47"/>
      <c r="DL88" s="47"/>
      <c r="DM88" s="47"/>
      <c r="DN88" s="47"/>
      <c r="DO88" s="60">
        <f t="shared" si="225"/>
        <v>0</v>
      </c>
      <c r="DP88" s="43"/>
      <c r="DQ88" s="79"/>
      <c r="DR88" s="47"/>
      <c r="DS88" s="47"/>
      <c r="DT88" s="47"/>
      <c r="DU88" s="47"/>
      <c r="DV88" s="47"/>
      <c r="DW88" s="47"/>
      <c r="DX88" s="47"/>
      <c r="DY88" s="47"/>
      <c r="DZ88" s="47"/>
      <c r="EA88" s="60">
        <f t="shared" si="227"/>
        <v>0</v>
      </c>
      <c r="EB88" s="43"/>
      <c r="EC88" s="79"/>
      <c r="ED88" s="47"/>
      <c r="EE88" s="47"/>
      <c r="EF88" s="47"/>
      <c r="EG88" s="47"/>
      <c r="EH88" s="47"/>
      <c r="EI88" s="47"/>
      <c r="EJ88" s="47"/>
      <c r="EK88" s="47"/>
      <c r="EL88" s="47"/>
      <c r="EM88" s="60">
        <f t="shared" si="229"/>
        <v>0</v>
      </c>
    </row>
    <row r="89" spans="1:143" hidden="1" outlineLevel="1">
      <c r="A89" s="70" t="s">
        <v>153</v>
      </c>
      <c r="B89" s="43"/>
      <c r="C89" s="79"/>
      <c r="D89" s="47"/>
      <c r="E89" s="47"/>
      <c r="F89" s="47"/>
      <c r="G89" s="47"/>
      <c r="H89" s="47"/>
      <c r="I89" s="47"/>
      <c r="J89" s="47"/>
      <c r="K89" s="60">
        <f t="shared" si="191"/>
        <v>0</v>
      </c>
      <c r="L89" s="43"/>
      <c r="M89" s="79"/>
      <c r="N89" s="47"/>
      <c r="O89" s="47"/>
      <c r="P89" s="47"/>
      <c r="Q89" s="47"/>
      <c r="R89" s="47"/>
      <c r="S89" s="47"/>
      <c r="T89" s="47"/>
      <c r="U89" s="47"/>
      <c r="V89" s="47"/>
      <c r="W89" s="60">
        <f t="shared" si="201"/>
        <v>0</v>
      </c>
      <c r="X89" s="43"/>
      <c r="Y89" s="79"/>
      <c r="Z89" s="47"/>
      <c r="AA89" s="47"/>
      <c r="AB89" s="47"/>
      <c r="AC89" s="47"/>
      <c r="AD89" s="47"/>
      <c r="AE89" s="47"/>
      <c r="AF89" s="47"/>
      <c r="AG89" s="47"/>
      <c r="AH89" s="47"/>
      <c r="AI89" s="60">
        <f t="shared" si="211"/>
        <v>0</v>
      </c>
      <c r="AJ89" s="43"/>
      <c r="AK89" s="79"/>
      <c r="AL89" s="47"/>
      <c r="AM89" s="47"/>
      <c r="AN89" s="47"/>
      <c r="AO89" s="47"/>
      <c r="AP89" s="47"/>
      <c r="AQ89" s="47"/>
      <c r="AR89" s="47"/>
      <c r="AS89" s="47"/>
      <c r="AT89" s="47"/>
      <c r="AU89" s="60">
        <f t="shared" si="213"/>
        <v>0</v>
      </c>
      <c r="AV89" s="43"/>
      <c r="AW89" s="79"/>
      <c r="AX89" s="47"/>
      <c r="AY89" s="47"/>
      <c r="AZ89" s="47"/>
      <c r="BA89" s="47"/>
      <c r="BB89" s="47"/>
      <c r="BC89" s="47"/>
      <c r="BD89" s="47"/>
      <c r="BE89" s="47"/>
      <c r="BF89" s="47"/>
      <c r="BG89" s="60">
        <f t="shared" si="215"/>
        <v>0</v>
      </c>
      <c r="BH89" s="43"/>
      <c r="BI89" s="79"/>
      <c r="BJ89" s="47"/>
      <c r="BK89" s="47"/>
      <c r="BL89" s="47"/>
      <c r="BM89" s="47"/>
      <c r="BN89" s="47"/>
      <c r="BO89" s="47"/>
      <c r="BP89" s="47"/>
      <c r="BQ89" s="47"/>
      <c r="BR89" s="47"/>
      <c r="BS89" s="60">
        <f t="shared" si="217"/>
        <v>0</v>
      </c>
      <c r="BT89" s="43"/>
      <c r="BU89" s="79"/>
      <c r="BV89" s="47"/>
      <c r="BW89" s="47"/>
      <c r="BX89" s="47"/>
      <c r="BY89" s="47"/>
      <c r="BZ89" s="47"/>
      <c r="CA89" s="47"/>
      <c r="CB89" s="47"/>
      <c r="CC89" s="47"/>
      <c r="CD89" s="47"/>
      <c r="CE89" s="60">
        <f t="shared" si="219"/>
        <v>0</v>
      </c>
      <c r="CF89" s="43"/>
      <c r="CG89" s="79"/>
      <c r="CH89" s="47"/>
      <c r="CI89" s="47"/>
      <c r="CJ89" s="47"/>
      <c r="CK89" s="47"/>
      <c r="CL89" s="47"/>
      <c r="CM89" s="47"/>
      <c r="CN89" s="47"/>
      <c r="CO89" s="47"/>
      <c r="CP89" s="47"/>
      <c r="CQ89" s="60">
        <f t="shared" si="221"/>
        <v>0</v>
      </c>
      <c r="CR89" s="43"/>
      <c r="CS89" s="79"/>
      <c r="CT89" s="47"/>
      <c r="CU89" s="47"/>
      <c r="CV89" s="47"/>
      <c r="CW89" s="47"/>
      <c r="CX89" s="47"/>
      <c r="CY89" s="47"/>
      <c r="CZ89" s="47"/>
      <c r="DA89" s="47"/>
      <c r="DB89" s="47"/>
      <c r="DC89" s="60">
        <f t="shared" si="223"/>
        <v>0</v>
      </c>
      <c r="DD89" s="43"/>
      <c r="DE89" s="79"/>
      <c r="DF89" s="47"/>
      <c r="DG89" s="47"/>
      <c r="DH89" s="47"/>
      <c r="DI89" s="47"/>
      <c r="DJ89" s="47"/>
      <c r="DK89" s="47"/>
      <c r="DL89" s="47"/>
      <c r="DM89" s="47"/>
      <c r="DN89" s="47"/>
      <c r="DO89" s="60">
        <f t="shared" si="225"/>
        <v>0</v>
      </c>
      <c r="DP89" s="43"/>
      <c r="DQ89" s="79"/>
      <c r="DR89" s="47"/>
      <c r="DS89" s="47"/>
      <c r="DT89" s="47"/>
      <c r="DU89" s="47"/>
      <c r="DV89" s="47"/>
      <c r="DW89" s="47"/>
      <c r="DX89" s="47"/>
      <c r="DY89" s="47"/>
      <c r="DZ89" s="47"/>
      <c r="EA89" s="60">
        <f t="shared" si="227"/>
        <v>0</v>
      </c>
      <c r="EB89" s="43"/>
      <c r="EC89" s="79"/>
      <c r="ED89" s="47"/>
      <c r="EE89" s="47"/>
      <c r="EF89" s="47"/>
      <c r="EG89" s="47"/>
      <c r="EH89" s="47"/>
      <c r="EI89" s="47"/>
      <c r="EJ89" s="47"/>
      <c r="EK89" s="47"/>
      <c r="EL89" s="47"/>
      <c r="EM89" s="60">
        <f t="shared" si="229"/>
        <v>0</v>
      </c>
    </row>
    <row r="90" spans="1:143" hidden="1" outlineLevel="1">
      <c r="A90" s="70" t="s">
        <v>154</v>
      </c>
      <c r="B90" s="43"/>
      <c r="C90" s="79"/>
      <c r="D90" s="47"/>
      <c r="E90" s="47"/>
      <c r="F90" s="47"/>
      <c r="G90" s="47"/>
      <c r="H90" s="47"/>
      <c r="I90" s="47"/>
      <c r="J90" s="47"/>
      <c r="K90" s="60">
        <f t="shared" si="191"/>
        <v>0</v>
      </c>
      <c r="L90" s="43"/>
      <c r="M90" s="79"/>
      <c r="N90" s="47"/>
      <c r="O90" s="47"/>
      <c r="P90" s="47"/>
      <c r="Q90" s="47"/>
      <c r="R90" s="47"/>
      <c r="S90" s="47"/>
      <c r="T90" s="47"/>
      <c r="U90" s="47"/>
      <c r="V90" s="47"/>
      <c r="W90" s="60">
        <f t="shared" si="201"/>
        <v>0</v>
      </c>
      <c r="X90" s="43"/>
      <c r="Y90" s="79"/>
      <c r="Z90" s="47"/>
      <c r="AA90" s="47"/>
      <c r="AB90" s="47"/>
      <c r="AC90" s="47"/>
      <c r="AD90" s="47"/>
      <c r="AE90" s="47"/>
      <c r="AF90" s="47"/>
      <c r="AG90" s="47"/>
      <c r="AH90" s="47"/>
      <c r="AI90" s="60">
        <f t="shared" si="211"/>
        <v>0</v>
      </c>
      <c r="AJ90" s="43"/>
      <c r="AK90" s="79"/>
      <c r="AL90" s="47"/>
      <c r="AM90" s="47"/>
      <c r="AN90" s="47"/>
      <c r="AO90" s="47"/>
      <c r="AP90" s="47"/>
      <c r="AQ90" s="47"/>
      <c r="AR90" s="47"/>
      <c r="AS90" s="47"/>
      <c r="AT90" s="47"/>
      <c r="AU90" s="60">
        <f t="shared" si="213"/>
        <v>0</v>
      </c>
      <c r="AV90" s="43"/>
      <c r="AW90" s="79"/>
      <c r="AX90" s="47"/>
      <c r="AY90" s="47"/>
      <c r="AZ90" s="47"/>
      <c r="BA90" s="47"/>
      <c r="BB90" s="47"/>
      <c r="BC90" s="47"/>
      <c r="BD90" s="47"/>
      <c r="BE90" s="47"/>
      <c r="BF90" s="47"/>
      <c r="BG90" s="60">
        <f t="shared" si="215"/>
        <v>0</v>
      </c>
      <c r="BH90" s="43"/>
      <c r="BI90" s="79"/>
      <c r="BJ90" s="47"/>
      <c r="BK90" s="47"/>
      <c r="BL90" s="47"/>
      <c r="BM90" s="47"/>
      <c r="BN90" s="47"/>
      <c r="BO90" s="47"/>
      <c r="BP90" s="47"/>
      <c r="BQ90" s="47"/>
      <c r="BR90" s="47"/>
      <c r="BS90" s="60">
        <f t="shared" si="217"/>
        <v>0</v>
      </c>
      <c r="BT90" s="43"/>
      <c r="BU90" s="79"/>
      <c r="BV90" s="47"/>
      <c r="BW90" s="47"/>
      <c r="BX90" s="47"/>
      <c r="BY90" s="47"/>
      <c r="BZ90" s="47"/>
      <c r="CA90" s="47"/>
      <c r="CB90" s="47"/>
      <c r="CC90" s="47"/>
      <c r="CD90" s="47"/>
      <c r="CE90" s="60">
        <f t="shared" si="219"/>
        <v>0</v>
      </c>
      <c r="CF90" s="43"/>
      <c r="CG90" s="79"/>
      <c r="CH90" s="47"/>
      <c r="CI90" s="47"/>
      <c r="CJ90" s="47"/>
      <c r="CK90" s="47"/>
      <c r="CL90" s="47"/>
      <c r="CM90" s="47"/>
      <c r="CN90" s="47"/>
      <c r="CO90" s="47"/>
      <c r="CP90" s="47"/>
      <c r="CQ90" s="60">
        <f t="shared" si="221"/>
        <v>0</v>
      </c>
      <c r="CR90" s="43"/>
      <c r="CS90" s="79"/>
      <c r="CT90" s="47"/>
      <c r="CU90" s="47"/>
      <c r="CV90" s="47"/>
      <c r="CW90" s="47"/>
      <c r="CX90" s="47"/>
      <c r="CY90" s="47"/>
      <c r="CZ90" s="47"/>
      <c r="DA90" s="47"/>
      <c r="DB90" s="47"/>
      <c r="DC90" s="60">
        <f t="shared" si="223"/>
        <v>0</v>
      </c>
      <c r="DD90" s="43"/>
      <c r="DE90" s="79"/>
      <c r="DF90" s="47"/>
      <c r="DG90" s="47"/>
      <c r="DH90" s="47"/>
      <c r="DI90" s="47"/>
      <c r="DJ90" s="47"/>
      <c r="DK90" s="47"/>
      <c r="DL90" s="47"/>
      <c r="DM90" s="47"/>
      <c r="DN90" s="47"/>
      <c r="DO90" s="60">
        <f t="shared" si="225"/>
        <v>0</v>
      </c>
      <c r="DP90" s="43"/>
      <c r="DQ90" s="79"/>
      <c r="DR90" s="47"/>
      <c r="DS90" s="47"/>
      <c r="DT90" s="47"/>
      <c r="DU90" s="47"/>
      <c r="DV90" s="47"/>
      <c r="DW90" s="47"/>
      <c r="DX90" s="47"/>
      <c r="DY90" s="47"/>
      <c r="DZ90" s="47"/>
      <c r="EA90" s="60">
        <f t="shared" si="227"/>
        <v>0</v>
      </c>
      <c r="EB90" s="43"/>
      <c r="EC90" s="79"/>
      <c r="ED90" s="47"/>
      <c r="EE90" s="47"/>
      <c r="EF90" s="47"/>
      <c r="EG90" s="47"/>
      <c r="EH90" s="47"/>
      <c r="EI90" s="47"/>
      <c r="EJ90" s="47"/>
      <c r="EK90" s="47"/>
      <c r="EL90" s="47"/>
      <c r="EM90" s="60">
        <f t="shared" si="229"/>
        <v>0</v>
      </c>
    </row>
    <row r="91" spans="1:143" hidden="1" outlineLevel="1">
      <c r="A91" s="70" t="s">
        <v>155</v>
      </c>
      <c r="B91" s="43"/>
      <c r="C91" s="79"/>
      <c r="D91" s="47"/>
      <c r="E91" s="47"/>
      <c r="F91" s="47"/>
      <c r="G91" s="47"/>
      <c r="H91" s="47"/>
      <c r="I91" s="47"/>
      <c r="J91" s="47"/>
      <c r="K91" s="60">
        <f t="shared" si="191"/>
        <v>0</v>
      </c>
      <c r="L91" s="43"/>
      <c r="M91" s="79"/>
      <c r="N91" s="47"/>
      <c r="O91" s="47"/>
      <c r="P91" s="47"/>
      <c r="Q91" s="47"/>
      <c r="R91" s="47"/>
      <c r="S91" s="47"/>
      <c r="T91" s="47"/>
      <c r="U91" s="47"/>
      <c r="V91" s="47"/>
      <c r="W91" s="60">
        <f t="shared" si="201"/>
        <v>0</v>
      </c>
      <c r="X91" s="43"/>
      <c r="Y91" s="79"/>
      <c r="Z91" s="47"/>
      <c r="AA91" s="47"/>
      <c r="AB91" s="47"/>
      <c r="AC91" s="47"/>
      <c r="AD91" s="47"/>
      <c r="AE91" s="47"/>
      <c r="AF91" s="47"/>
      <c r="AG91" s="47"/>
      <c r="AH91" s="47"/>
      <c r="AI91" s="60">
        <f t="shared" si="211"/>
        <v>0</v>
      </c>
      <c r="AJ91" s="43"/>
      <c r="AK91" s="79"/>
      <c r="AL91" s="47"/>
      <c r="AM91" s="47"/>
      <c r="AN91" s="47"/>
      <c r="AO91" s="47"/>
      <c r="AP91" s="47"/>
      <c r="AQ91" s="47"/>
      <c r="AR91" s="47"/>
      <c r="AS91" s="47"/>
      <c r="AT91" s="47"/>
      <c r="AU91" s="60">
        <f t="shared" si="213"/>
        <v>0</v>
      </c>
      <c r="AV91" s="43"/>
      <c r="AW91" s="79"/>
      <c r="AX91" s="47"/>
      <c r="AY91" s="47"/>
      <c r="AZ91" s="47"/>
      <c r="BA91" s="47"/>
      <c r="BB91" s="47"/>
      <c r="BC91" s="47"/>
      <c r="BD91" s="47"/>
      <c r="BE91" s="47"/>
      <c r="BF91" s="47"/>
      <c r="BG91" s="60">
        <f t="shared" si="215"/>
        <v>0</v>
      </c>
      <c r="BH91" s="43"/>
      <c r="BI91" s="79"/>
      <c r="BJ91" s="47"/>
      <c r="BK91" s="47"/>
      <c r="BL91" s="47"/>
      <c r="BM91" s="47"/>
      <c r="BN91" s="47"/>
      <c r="BO91" s="47"/>
      <c r="BP91" s="47"/>
      <c r="BQ91" s="47"/>
      <c r="BR91" s="47"/>
      <c r="BS91" s="60">
        <f t="shared" si="217"/>
        <v>0</v>
      </c>
      <c r="BT91" s="43"/>
      <c r="BU91" s="79"/>
      <c r="BV91" s="47"/>
      <c r="BW91" s="47"/>
      <c r="BX91" s="47"/>
      <c r="BY91" s="47"/>
      <c r="BZ91" s="47"/>
      <c r="CA91" s="47"/>
      <c r="CB91" s="47"/>
      <c r="CC91" s="47"/>
      <c r="CD91" s="47"/>
      <c r="CE91" s="60">
        <f t="shared" si="219"/>
        <v>0</v>
      </c>
      <c r="CF91" s="43"/>
      <c r="CG91" s="79"/>
      <c r="CH91" s="47"/>
      <c r="CI91" s="47"/>
      <c r="CJ91" s="47"/>
      <c r="CK91" s="47"/>
      <c r="CL91" s="47"/>
      <c r="CM91" s="47"/>
      <c r="CN91" s="47"/>
      <c r="CO91" s="47"/>
      <c r="CP91" s="47"/>
      <c r="CQ91" s="60">
        <f t="shared" si="221"/>
        <v>0</v>
      </c>
      <c r="CR91" s="43"/>
      <c r="CS91" s="79"/>
      <c r="CT91" s="47"/>
      <c r="CU91" s="47"/>
      <c r="CV91" s="47"/>
      <c r="CW91" s="47"/>
      <c r="CX91" s="47"/>
      <c r="CY91" s="47"/>
      <c r="CZ91" s="47"/>
      <c r="DA91" s="47"/>
      <c r="DB91" s="47"/>
      <c r="DC91" s="60">
        <f t="shared" si="223"/>
        <v>0</v>
      </c>
      <c r="DD91" s="43"/>
      <c r="DE91" s="79"/>
      <c r="DF91" s="47"/>
      <c r="DG91" s="47"/>
      <c r="DH91" s="47"/>
      <c r="DI91" s="47"/>
      <c r="DJ91" s="47"/>
      <c r="DK91" s="47"/>
      <c r="DL91" s="47"/>
      <c r="DM91" s="47"/>
      <c r="DN91" s="47"/>
      <c r="DO91" s="60">
        <f t="shared" si="225"/>
        <v>0</v>
      </c>
      <c r="DP91" s="43"/>
      <c r="DQ91" s="79"/>
      <c r="DR91" s="47"/>
      <c r="DS91" s="47"/>
      <c r="DT91" s="47"/>
      <c r="DU91" s="47"/>
      <c r="DV91" s="47"/>
      <c r="DW91" s="47"/>
      <c r="DX91" s="47"/>
      <c r="DY91" s="47"/>
      <c r="DZ91" s="47"/>
      <c r="EA91" s="60">
        <f t="shared" si="227"/>
        <v>0</v>
      </c>
      <c r="EB91" s="43"/>
      <c r="EC91" s="79"/>
      <c r="ED91" s="47"/>
      <c r="EE91" s="47"/>
      <c r="EF91" s="47"/>
      <c r="EG91" s="47"/>
      <c r="EH91" s="47"/>
      <c r="EI91" s="47"/>
      <c r="EJ91" s="47"/>
      <c r="EK91" s="47"/>
      <c r="EL91" s="47"/>
      <c r="EM91" s="60">
        <f t="shared" si="229"/>
        <v>0</v>
      </c>
    </row>
    <row r="92" spans="1:143" hidden="1" outlineLevel="1">
      <c r="A92" s="70" t="s">
        <v>156</v>
      </c>
      <c r="B92" s="43"/>
      <c r="C92" s="79"/>
      <c r="D92" s="47"/>
      <c r="E92" s="47"/>
      <c r="F92" s="47"/>
      <c r="G92" s="47"/>
      <c r="H92" s="47"/>
      <c r="I92" s="47"/>
      <c r="J92" s="47"/>
      <c r="K92" s="60">
        <f t="shared" si="191"/>
        <v>0</v>
      </c>
      <c r="L92" s="43"/>
      <c r="M92" s="79"/>
      <c r="N92" s="47"/>
      <c r="O92" s="47"/>
      <c r="P92" s="47"/>
      <c r="Q92" s="47"/>
      <c r="R92" s="47"/>
      <c r="S92" s="47"/>
      <c r="T92" s="47"/>
      <c r="U92" s="47"/>
      <c r="V92" s="47"/>
      <c r="W92" s="60">
        <f t="shared" si="201"/>
        <v>0</v>
      </c>
      <c r="X92" s="43"/>
      <c r="Y92" s="79"/>
      <c r="Z92" s="47"/>
      <c r="AA92" s="47"/>
      <c r="AB92" s="47"/>
      <c r="AC92" s="47"/>
      <c r="AD92" s="47"/>
      <c r="AE92" s="47"/>
      <c r="AF92" s="47"/>
      <c r="AG92" s="47"/>
      <c r="AH92" s="47"/>
      <c r="AI92" s="60">
        <f t="shared" si="211"/>
        <v>0</v>
      </c>
      <c r="AJ92" s="43"/>
      <c r="AK92" s="79"/>
      <c r="AL92" s="47"/>
      <c r="AM92" s="47"/>
      <c r="AN92" s="47"/>
      <c r="AO92" s="47"/>
      <c r="AP92" s="47"/>
      <c r="AQ92" s="47"/>
      <c r="AR92" s="47"/>
      <c r="AS92" s="47"/>
      <c r="AT92" s="47"/>
      <c r="AU92" s="60">
        <f t="shared" si="213"/>
        <v>0</v>
      </c>
      <c r="AV92" s="43"/>
      <c r="AW92" s="79"/>
      <c r="AX92" s="47"/>
      <c r="AY92" s="47"/>
      <c r="AZ92" s="47"/>
      <c r="BA92" s="47"/>
      <c r="BB92" s="47"/>
      <c r="BC92" s="47"/>
      <c r="BD92" s="47"/>
      <c r="BE92" s="47"/>
      <c r="BF92" s="47"/>
      <c r="BG92" s="60">
        <f t="shared" si="215"/>
        <v>0</v>
      </c>
      <c r="BH92" s="43"/>
      <c r="BI92" s="79"/>
      <c r="BJ92" s="47"/>
      <c r="BK92" s="47"/>
      <c r="BL92" s="47"/>
      <c r="BM92" s="47"/>
      <c r="BN92" s="47"/>
      <c r="BO92" s="47"/>
      <c r="BP92" s="47"/>
      <c r="BQ92" s="47"/>
      <c r="BR92" s="47"/>
      <c r="BS92" s="60">
        <f t="shared" si="217"/>
        <v>0</v>
      </c>
      <c r="BT92" s="43"/>
      <c r="BU92" s="79"/>
      <c r="BV92" s="47"/>
      <c r="BW92" s="47"/>
      <c r="BX92" s="47"/>
      <c r="BY92" s="47"/>
      <c r="BZ92" s="47"/>
      <c r="CA92" s="47"/>
      <c r="CB92" s="47"/>
      <c r="CC92" s="47"/>
      <c r="CD92" s="47"/>
      <c r="CE92" s="60">
        <f t="shared" si="219"/>
        <v>0</v>
      </c>
      <c r="CF92" s="43"/>
      <c r="CG92" s="79"/>
      <c r="CH92" s="47"/>
      <c r="CI92" s="47"/>
      <c r="CJ92" s="47"/>
      <c r="CK92" s="47"/>
      <c r="CL92" s="47"/>
      <c r="CM92" s="47"/>
      <c r="CN92" s="47"/>
      <c r="CO92" s="47"/>
      <c r="CP92" s="47"/>
      <c r="CQ92" s="60">
        <f t="shared" si="221"/>
        <v>0</v>
      </c>
      <c r="CR92" s="43"/>
      <c r="CS92" s="79"/>
      <c r="CT92" s="47"/>
      <c r="CU92" s="47"/>
      <c r="CV92" s="47"/>
      <c r="CW92" s="47"/>
      <c r="CX92" s="47"/>
      <c r="CY92" s="47"/>
      <c r="CZ92" s="47"/>
      <c r="DA92" s="47"/>
      <c r="DB92" s="47"/>
      <c r="DC92" s="60">
        <f t="shared" si="223"/>
        <v>0</v>
      </c>
      <c r="DD92" s="43"/>
      <c r="DE92" s="79"/>
      <c r="DF92" s="47"/>
      <c r="DG92" s="47"/>
      <c r="DH92" s="47"/>
      <c r="DI92" s="47"/>
      <c r="DJ92" s="47"/>
      <c r="DK92" s="47"/>
      <c r="DL92" s="47"/>
      <c r="DM92" s="47"/>
      <c r="DN92" s="47"/>
      <c r="DO92" s="60">
        <f t="shared" si="225"/>
        <v>0</v>
      </c>
      <c r="DP92" s="43"/>
      <c r="DQ92" s="79"/>
      <c r="DR92" s="47"/>
      <c r="DS92" s="47"/>
      <c r="DT92" s="47"/>
      <c r="DU92" s="47"/>
      <c r="DV92" s="47"/>
      <c r="DW92" s="47"/>
      <c r="DX92" s="47"/>
      <c r="DY92" s="47"/>
      <c r="DZ92" s="47"/>
      <c r="EA92" s="60">
        <f t="shared" si="227"/>
        <v>0</v>
      </c>
      <c r="EB92" s="43"/>
      <c r="EC92" s="79"/>
      <c r="ED92" s="47"/>
      <c r="EE92" s="47"/>
      <c r="EF92" s="47"/>
      <c r="EG92" s="47"/>
      <c r="EH92" s="47"/>
      <c r="EI92" s="47"/>
      <c r="EJ92" s="47"/>
      <c r="EK92" s="47"/>
      <c r="EL92" s="47"/>
      <c r="EM92" s="60">
        <f t="shared" si="229"/>
        <v>0</v>
      </c>
    </row>
    <row r="93" spans="1:143" hidden="1" outlineLevel="1">
      <c r="A93" s="70" t="s">
        <v>157</v>
      </c>
      <c r="B93" s="43"/>
      <c r="C93" s="79"/>
      <c r="D93" s="47"/>
      <c r="E93" s="47"/>
      <c r="F93" s="47"/>
      <c r="G93" s="47"/>
      <c r="H93" s="47"/>
      <c r="I93" s="47"/>
      <c r="J93" s="47"/>
      <c r="K93" s="60">
        <f t="shared" si="191"/>
        <v>0</v>
      </c>
      <c r="L93" s="43"/>
      <c r="M93" s="79"/>
      <c r="N93" s="47"/>
      <c r="O93" s="47"/>
      <c r="P93" s="47"/>
      <c r="Q93" s="47"/>
      <c r="R93" s="47"/>
      <c r="S93" s="47"/>
      <c r="T93" s="47"/>
      <c r="U93" s="47"/>
      <c r="V93" s="47"/>
      <c r="W93" s="60">
        <f t="shared" si="201"/>
        <v>0</v>
      </c>
      <c r="X93" s="43"/>
      <c r="Y93" s="79"/>
      <c r="Z93" s="47"/>
      <c r="AA93" s="47"/>
      <c r="AB93" s="47"/>
      <c r="AC93" s="47"/>
      <c r="AD93" s="47"/>
      <c r="AE93" s="47"/>
      <c r="AF93" s="47"/>
      <c r="AG93" s="47"/>
      <c r="AH93" s="47"/>
      <c r="AI93" s="60">
        <f t="shared" si="211"/>
        <v>0</v>
      </c>
      <c r="AJ93" s="43"/>
      <c r="AK93" s="79"/>
      <c r="AL93" s="47"/>
      <c r="AM93" s="47"/>
      <c r="AN93" s="47"/>
      <c r="AO93" s="47"/>
      <c r="AP93" s="47"/>
      <c r="AQ93" s="47"/>
      <c r="AR93" s="47"/>
      <c r="AS93" s="47"/>
      <c r="AT93" s="47"/>
      <c r="AU93" s="60">
        <f t="shared" si="213"/>
        <v>0</v>
      </c>
      <c r="AV93" s="43"/>
      <c r="AW93" s="79"/>
      <c r="AX93" s="47"/>
      <c r="AY93" s="47"/>
      <c r="AZ93" s="47"/>
      <c r="BA93" s="47"/>
      <c r="BB93" s="47"/>
      <c r="BC93" s="47"/>
      <c r="BD93" s="47"/>
      <c r="BE93" s="47"/>
      <c r="BF93" s="47"/>
      <c r="BG93" s="60">
        <f t="shared" si="215"/>
        <v>0</v>
      </c>
      <c r="BH93" s="43"/>
      <c r="BI93" s="79"/>
      <c r="BJ93" s="47"/>
      <c r="BK93" s="47"/>
      <c r="BL93" s="47"/>
      <c r="BM93" s="47"/>
      <c r="BN93" s="47"/>
      <c r="BO93" s="47"/>
      <c r="BP93" s="47"/>
      <c r="BQ93" s="47"/>
      <c r="BR93" s="47"/>
      <c r="BS93" s="60">
        <f t="shared" si="217"/>
        <v>0</v>
      </c>
      <c r="BT93" s="43"/>
      <c r="BU93" s="79"/>
      <c r="BV93" s="47"/>
      <c r="BW93" s="47"/>
      <c r="BX93" s="47"/>
      <c r="BY93" s="47"/>
      <c r="BZ93" s="47"/>
      <c r="CA93" s="47"/>
      <c r="CB93" s="47"/>
      <c r="CC93" s="47"/>
      <c r="CD93" s="47"/>
      <c r="CE93" s="60">
        <f t="shared" si="219"/>
        <v>0</v>
      </c>
      <c r="CF93" s="43"/>
      <c r="CG93" s="79"/>
      <c r="CH93" s="47"/>
      <c r="CI93" s="47"/>
      <c r="CJ93" s="47"/>
      <c r="CK93" s="47"/>
      <c r="CL93" s="47"/>
      <c r="CM93" s="47"/>
      <c r="CN93" s="47"/>
      <c r="CO93" s="47"/>
      <c r="CP93" s="47"/>
      <c r="CQ93" s="60">
        <f t="shared" si="221"/>
        <v>0</v>
      </c>
      <c r="CR93" s="43"/>
      <c r="CS93" s="79"/>
      <c r="CT93" s="47"/>
      <c r="CU93" s="47"/>
      <c r="CV93" s="47"/>
      <c r="CW93" s="47"/>
      <c r="CX93" s="47"/>
      <c r="CY93" s="47"/>
      <c r="CZ93" s="47"/>
      <c r="DA93" s="47"/>
      <c r="DB93" s="47"/>
      <c r="DC93" s="60">
        <f t="shared" si="223"/>
        <v>0</v>
      </c>
      <c r="DD93" s="43"/>
      <c r="DE93" s="79"/>
      <c r="DF93" s="47"/>
      <c r="DG93" s="47"/>
      <c r="DH93" s="47"/>
      <c r="DI93" s="47"/>
      <c r="DJ93" s="47"/>
      <c r="DK93" s="47"/>
      <c r="DL93" s="47"/>
      <c r="DM93" s="47"/>
      <c r="DN93" s="47"/>
      <c r="DO93" s="60">
        <f t="shared" si="225"/>
        <v>0</v>
      </c>
      <c r="DP93" s="43"/>
      <c r="DQ93" s="79"/>
      <c r="DR93" s="47"/>
      <c r="DS93" s="47"/>
      <c r="DT93" s="47"/>
      <c r="DU93" s="47"/>
      <c r="DV93" s="47"/>
      <c r="DW93" s="47"/>
      <c r="DX93" s="47"/>
      <c r="DY93" s="47"/>
      <c r="DZ93" s="47"/>
      <c r="EA93" s="60">
        <f t="shared" si="227"/>
        <v>0</v>
      </c>
      <c r="EB93" s="43"/>
      <c r="EC93" s="79"/>
      <c r="ED93" s="47"/>
      <c r="EE93" s="47"/>
      <c r="EF93" s="47"/>
      <c r="EG93" s="47"/>
      <c r="EH93" s="47"/>
      <c r="EI93" s="47"/>
      <c r="EJ93" s="47"/>
      <c r="EK93" s="47"/>
      <c r="EL93" s="47"/>
      <c r="EM93" s="60">
        <f t="shared" si="229"/>
        <v>0</v>
      </c>
    </row>
    <row r="94" spans="1:143" hidden="1" outlineLevel="1">
      <c r="A94" s="70" t="s">
        <v>158</v>
      </c>
      <c r="B94" s="43"/>
      <c r="C94" s="79"/>
      <c r="D94" s="47"/>
      <c r="E94" s="47"/>
      <c r="F94" s="47"/>
      <c r="G94" s="47"/>
      <c r="H94" s="47"/>
      <c r="I94" s="47"/>
      <c r="J94" s="47"/>
      <c r="K94" s="60">
        <f t="shared" si="191"/>
        <v>0</v>
      </c>
      <c r="L94" s="43"/>
      <c r="M94" s="79"/>
      <c r="N94" s="47"/>
      <c r="O94" s="47"/>
      <c r="P94" s="47"/>
      <c r="Q94" s="47"/>
      <c r="R94" s="47"/>
      <c r="S94" s="47"/>
      <c r="T94" s="47"/>
      <c r="U94" s="47"/>
      <c r="V94" s="47"/>
      <c r="W94" s="60">
        <f t="shared" si="201"/>
        <v>0</v>
      </c>
      <c r="X94" s="43"/>
      <c r="Y94" s="79"/>
      <c r="Z94" s="47"/>
      <c r="AA94" s="47"/>
      <c r="AB94" s="47"/>
      <c r="AC94" s="47"/>
      <c r="AD94" s="47"/>
      <c r="AE94" s="47"/>
      <c r="AF94" s="47"/>
      <c r="AG94" s="47"/>
      <c r="AH94" s="47"/>
      <c r="AI94" s="60">
        <f t="shared" si="211"/>
        <v>0</v>
      </c>
      <c r="AJ94" s="43"/>
      <c r="AK94" s="79"/>
      <c r="AL94" s="47"/>
      <c r="AM94" s="47"/>
      <c r="AN94" s="47"/>
      <c r="AO94" s="47"/>
      <c r="AP94" s="47"/>
      <c r="AQ94" s="47"/>
      <c r="AR94" s="47"/>
      <c r="AS94" s="47"/>
      <c r="AT94" s="47"/>
      <c r="AU94" s="60">
        <f t="shared" si="213"/>
        <v>0</v>
      </c>
      <c r="AV94" s="43"/>
      <c r="AW94" s="79"/>
      <c r="AX94" s="47"/>
      <c r="AY94" s="47"/>
      <c r="AZ94" s="47"/>
      <c r="BA94" s="47"/>
      <c r="BB94" s="47"/>
      <c r="BC94" s="47"/>
      <c r="BD94" s="47"/>
      <c r="BE94" s="47"/>
      <c r="BF94" s="47"/>
      <c r="BG94" s="60">
        <f t="shared" si="215"/>
        <v>0</v>
      </c>
      <c r="BH94" s="43"/>
      <c r="BI94" s="79"/>
      <c r="BJ94" s="47"/>
      <c r="BK94" s="47"/>
      <c r="BL94" s="47"/>
      <c r="BM94" s="47"/>
      <c r="BN94" s="47"/>
      <c r="BO94" s="47"/>
      <c r="BP94" s="47"/>
      <c r="BQ94" s="47"/>
      <c r="BR94" s="47"/>
      <c r="BS94" s="60">
        <f t="shared" si="217"/>
        <v>0</v>
      </c>
      <c r="BT94" s="43"/>
      <c r="BU94" s="79"/>
      <c r="BV94" s="47"/>
      <c r="BW94" s="47"/>
      <c r="BX94" s="47"/>
      <c r="BY94" s="47"/>
      <c r="BZ94" s="47"/>
      <c r="CA94" s="47"/>
      <c r="CB94" s="47"/>
      <c r="CC94" s="47"/>
      <c r="CD94" s="47"/>
      <c r="CE94" s="60">
        <f t="shared" si="219"/>
        <v>0</v>
      </c>
      <c r="CF94" s="43"/>
      <c r="CG94" s="79"/>
      <c r="CH94" s="47"/>
      <c r="CI94" s="47"/>
      <c r="CJ94" s="47"/>
      <c r="CK94" s="47"/>
      <c r="CL94" s="47"/>
      <c r="CM94" s="47"/>
      <c r="CN94" s="47"/>
      <c r="CO94" s="47"/>
      <c r="CP94" s="47"/>
      <c r="CQ94" s="60">
        <f t="shared" si="221"/>
        <v>0</v>
      </c>
      <c r="CR94" s="43"/>
      <c r="CS94" s="79"/>
      <c r="CT94" s="47"/>
      <c r="CU94" s="47"/>
      <c r="CV94" s="47"/>
      <c r="CW94" s="47"/>
      <c r="CX94" s="47"/>
      <c r="CY94" s="47"/>
      <c r="CZ94" s="47"/>
      <c r="DA94" s="47"/>
      <c r="DB94" s="47"/>
      <c r="DC94" s="60">
        <f t="shared" si="223"/>
        <v>0</v>
      </c>
      <c r="DD94" s="43"/>
      <c r="DE94" s="79"/>
      <c r="DF94" s="47"/>
      <c r="DG94" s="47"/>
      <c r="DH94" s="47"/>
      <c r="DI94" s="47"/>
      <c r="DJ94" s="47"/>
      <c r="DK94" s="47"/>
      <c r="DL94" s="47"/>
      <c r="DM94" s="47"/>
      <c r="DN94" s="47"/>
      <c r="DO94" s="60">
        <f t="shared" si="225"/>
        <v>0</v>
      </c>
      <c r="DP94" s="43"/>
      <c r="DQ94" s="79"/>
      <c r="DR94" s="47"/>
      <c r="DS94" s="47"/>
      <c r="DT94" s="47"/>
      <c r="DU94" s="47"/>
      <c r="DV94" s="47"/>
      <c r="DW94" s="47"/>
      <c r="DX94" s="47"/>
      <c r="DY94" s="47"/>
      <c r="DZ94" s="47"/>
      <c r="EA94" s="60">
        <f t="shared" si="227"/>
        <v>0</v>
      </c>
      <c r="EB94" s="43"/>
      <c r="EC94" s="79"/>
      <c r="ED94" s="47"/>
      <c r="EE94" s="47"/>
      <c r="EF94" s="47"/>
      <c r="EG94" s="47"/>
      <c r="EH94" s="47"/>
      <c r="EI94" s="47"/>
      <c r="EJ94" s="47"/>
      <c r="EK94" s="47"/>
      <c r="EL94" s="47"/>
      <c r="EM94" s="60">
        <f t="shared" si="229"/>
        <v>0</v>
      </c>
    </row>
    <row r="95" spans="1:143" hidden="1" outlineLevel="1">
      <c r="A95" s="70"/>
      <c r="B95" s="43"/>
      <c r="C95" s="79"/>
      <c r="D95" s="47"/>
      <c r="E95" s="47"/>
      <c r="F95" s="47"/>
      <c r="G95" s="47"/>
      <c r="H95" s="47"/>
      <c r="I95" s="47"/>
      <c r="J95" s="47"/>
      <c r="K95" s="60"/>
      <c r="L95" s="43"/>
      <c r="M95" s="79"/>
      <c r="N95" s="47"/>
      <c r="O95" s="47"/>
      <c r="P95" s="47"/>
      <c r="Q95" s="47"/>
      <c r="R95" s="47"/>
      <c r="S95" s="47"/>
      <c r="T95" s="47"/>
      <c r="U95" s="47"/>
      <c r="V95" s="47"/>
      <c r="W95" s="60"/>
      <c r="X95" s="43"/>
      <c r="Y95" s="79"/>
      <c r="Z95" s="47"/>
      <c r="AA95" s="47"/>
      <c r="AB95" s="47"/>
      <c r="AC95" s="47"/>
      <c r="AD95" s="47"/>
      <c r="AE95" s="47"/>
      <c r="AF95" s="47"/>
      <c r="AG95" s="47"/>
      <c r="AH95" s="47"/>
      <c r="AI95" s="60"/>
      <c r="AJ95" s="43"/>
      <c r="AK95" s="79"/>
      <c r="AL95" s="47"/>
      <c r="AM95" s="47"/>
      <c r="AN95" s="47"/>
      <c r="AO95" s="47"/>
      <c r="AP95" s="47"/>
      <c r="AQ95" s="47"/>
      <c r="AR95" s="47"/>
      <c r="AS95" s="47"/>
      <c r="AT95" s="47"/>
      <c r="AU95" s="60"/>
      <c r="AV95" s="43"/>
      <c r="AW95" s="79"/>
      <c r="AX95" s="47"/>
      <c r="AY95" s="47"/>
      <c r="AZ95" s="47"/>
      <c r="BA95" s="47"/>
      <c r="BB95" s="47"/>
      <c r="BC95" s="47"/>
      <c r="BD95" s="47"/>
      <c r="BE95" s="47"/>
      <c r="BF95" s="47"/>
      <c r="BG95" s="60"/>
      <c r="BH95" s="43"/>
      <c r="BI95" s="79"/>
      <c r="BJ95" s="47"/>
      <c r="BK95" s="47"/>
      <c r="BL95" s="47"/>
      <c r="BM95" s="47"/>
      <c r="BN95" s="47"/>
      <c r="BO95" s="47"/>
      <c r="BP95" s="47"/>
      <c r="BQ95" s="47"/>
      <c r="BR95" s="47"/>
      <c r="BS95" s="60"/>
      <c r="BT95" s="43"/>
      <c r="BU95" s="79"/>
      <c r="BV95" s="47"/>
      <c r="BW95" s="47"/>
      <c r="BX95" s="47"/>
      <c r="BY95" s="47"/>
      <c r="BZ95" s="47"/>
      <c r="CA95" s="47"/>
      <c r="CB95" s="47"/>
      <c r="CC95" s="47"/>
      <c r="CD95" s="47"/>
      <c r="CE95" s="60"/>
      <c r="CF95" s="43"/>
      <c r="CG95" s="79"/>
      <c r="CH95" s="47"/>
      <c r="CI95" s="47"/>
      <c r="CJ95" s="47"/>
      <c r="CK95" s="47"/>
      <c r="CL95" s="47"/>
      <c r="CM95" s="47"/>
      <c r="CN95" s="47"/>
      <c r="CO95" s="47"/>
      <c r="CP95" s="47"/>
      <c r="CQ95" s="60"/>
      <c r="CR95" s="43"/>
      <c r="CS95" s="79"/>
      <c r="CT95" s="47"/>
      <c r="CU95" s="47"/>
      <c r="CV95" s="47"/>
      <c r="CW95" s="47"/>
      <c r="CX95" s="47"/>
      <c r="CY95" s="47"/>
      <c r="CZ95" s="47"/>
      <c r="DA95" s="47"/>
      <c r="DB95" s="47"/>
      <c r="DC95" s="60"/>
      <c r="DD95" s="43"/>
      <c r="DE95" s="79"/>
      <c r="DF95" s="47"/>
      <c r="DG95" s="47"/>
      <c r="DH95" s="47"/>
      <c r="DI95" s="47"/>
      <c r="DJ95" s="47"/>
      <c r="DK95" s="47"/>
      <c r="DL95" s="47"/>
      <c r="DM95" s="47"/>
      <c r="DN95" s="47"/>
      <c r="DO95" s="60"/>
      <c r="DP95" s="43"/>
      <c r="DQ95" s="79"/>
      <c r="DR95" s="47"/>
      <c r="DS95" s="47"/>
      <c r="DT95" s="47"/>
      <c r="DU95" s="47"/>
      <c r="DV95" s="47"/>
      <c r="DW95" s="47"/>
      <c r="DX95" s="47"/>
      <c r="DY95" s="47"/>
      <c r="DZ95" s="47"/>
      <c r="EA95" s="60"/>
      <c r="EB95" s="43"/>
      <c r="EC95" s="79"/>
      <c r="ED95" s="47"/>
      <c r="EE95" s="47"/>
      <c r="EF95" s="47"/>
      <c r="EG95" s="47"/>
      <c r="EH95" s="47"/>
      <c r="EI95" s="47"/>
      <c r="EJ95" s="47"/>
      <c r="EK95" s="47"/>
      <c r="EL95" s="47"/>
      <c r="EM95" s="60"/>
    </row>
    <row r="96" spans="1:143" ht="15.75" collapsed="1" thickBot="1">
      <c r="A96" s="72" t="s">
        <v>159</v>
      </c>
      <c r="B96" s="44"/>
      <c r="C96" s="81">
        <f>+SUM(C97:C106)</f>
        <v>0</v>
      </c>
      <c r="D96" s="53">
        <f t="shared" ref="D96" si="230">+SUM(D97:D106)</f>
        <v>0</v>
      </c>
      <c r="E96" s="53">
        <f t="shared" ref="E96" si="231">+SUM(E97:E106)</f>
        <v>0</v>
      </c>
      <c r="F96" s="53">
        <f t="shared" ref="F96" si="232">+SUM(F97:F106)</f>
        <v>0</v>
      </c>
      <c r="G96" s="53">
        <f t="shared" ref="G96" si="233">+SUM(G97:G106)</f>
        <v>0</v>
      </c>
      <c r="H96" s="53">
        <f t="shared" ref="H96" si="234">+SUM(H97:H106)</f>
        <v>0</v>
      </c>
      <c r="I96" s="53">
        <f t="shared" ref="I96" si="235">+SUM(I97:I106)</f>
        <v>0</v>
      </c>
      <c r="J96" s="53">
        <f t="shared" ref="J96" si="236">+SUM(J97:J106)</f>
        <v>0</v>
      </c>
      <c r="K96" s="53">
        <f t="shared" ref="K96:K105" si="237">+SUM(C96:J96)</f>
        <v>0</v>
      </c>
      <c r="L96" s="44"/>
      <c r="M96" s="81">
        <f>+SUM(M97:M106)</f>
        <v>0</v>
      </c>
      <c r="N96" s="53">
        <f t="shared" ref="N96" si="238">+SUM(N97:N106)</f>
        <v>0</v>
      </c>
      <c r="O96" s="53">
        <f t="shared" ref="O96" si="239">+SUM(O97:O106)</f>
        <v>0</v>
      </c>
      <c r="P96" s="53">
        <f t="shared" ref="P96" si="240">+SUM(P97:P106)</f>
        <v>0</v>
      </c>
      <c r="Q96" s="53">
        <f t="shared" ref="Q96" si="241">+SUM(Q97:Q106)</f>
        <v>0</v>
      </c>
      <c r="R96" s="53">
        <f t="shared" ref="R96" si="242">+SUM(R97:R106)</f>
        <v>0</v>
      </c>
      <c r="S96" s="53">
        <f t="shared" ref="S96" si="243">+SUM(S97:S106)</f>
        <v>0</v>
      </c>
      <c r="T96" s="53">
        <f t="shared" ref="T96" si="244">+SUM(T97:T106)</f>
        <v>0</v>
      </c>
      <c r="U96" s="53">
        <f t="shared" ref="U96" si="245">+SUM(U97:U106)</f>
        <v>0</v>
      </c>
      <c r="V96" s="53">
        <f t="shared" ref="V96" si="246">+SUM(V97:V106)</f>
        <v>0</v>
      </c>
      <c r="W96" s="53">
        <f t="shared" ref="W96:W105" si="247">+SUM(M96:V96)</f>
        <v>0</v>
      </c>
      <c r="X96" s="44"/>
      <c r="Y96" s="81">
        <f>+SUM(Y97:Y106)</f>
        <v>0</v>
      </c>
      <c r="Z96" s="53">
        <f t="shared" ref="Z96" si="248">+SUM(Z97:Z106)</f>
        <v>0</v>
      </c>
      <c r="AA96" s="53">
        <f t="shared" ref="AA96" si="249">+SUM(AA97:AA106)</f>
        <v>0</v>
      </c>
      <c r="AB96" s="53">
        <f t="shared" ref="AB96" si="250">+SUM(AB97:AB106)</f>
        <v>0</v>
      </c>
      <c r="AC96" s="53">
        <f t="shared" ref="AC96" si="251">+SUM(AC97:AC106)</f>
        <v>0</v>
      </c>
      <c r="AD96" s="53">
        <f t="shared" ref="AD96" si="252">+SUM(AD97:AD106)</f>
        <v>0</v>
      </c>
      <c r="AE96" s="53">
        <f t="shared" ref="AE96" si="253">+SUM(AE97:AE106)</f>
        <v>0</v>
      </c>
      <c r="AF96" s="53">
        <f t="shared" ref="AF96" si="254">+SUM(AF97:AF106)</f>
        <v>0</v>
      </c>
      <c r="AG96" s="53">
        <f t="shared" ref="AG96" si="255">+SUM(AG97:AG106)</f>
        <v>0</v>
      </c>
      <c r="AH96" s="53">
        <f t="shared" ref="AH96" si="256">+SUM(AH97:AH106)</f>
        <v>0</v>
      </c>
      <c r="AI96" s="53">
        <f t="shared" ref="AI96:AI105" si="257">+SUM(Y96:AH96)</f>
        <v>0</v>
      </c>
      <c r="AJ96" s="44"/>
      <c r="AK96" s="81">
        <f>+SUM(AK97:AK106)</f>
        <v>0</v>
      </c>
      <c r="AL96" s="53">
        <f t="shared" ref="AL96:AT96" si="258">+SUM(AL97:AL106)</f>
        <v>0</v>
      </c>
      <c r="AM96" s="53">
        <f t="shared" si="258"/>
        <v>0</v>
      </c>
      <c r="AN96" s="53">
        <f t="shared" si="258"/>
        <v>0</v>
      </c>
      <c r="AO96" s="53">
        <f t="shared" si="258"/>
        <v>0</v>
      </c>
      <c r="AP96" s="53">
        <f t="shared" si="258"/>
        <v>0</v>
      </c>
      <c r="AQ96" s="53">
        <f t="shared" si="258"/>
        <v>0</v>
      </c>
      <c r="AR96" s="53">
        <f t="shared" si="258"/>
        <v>0</v>
      </c>
      <c r="AS96" s="53">
        <f t="shared" si="258"/>
        <v>0</v>
      </c>
      <c r="AT96" s="53">
        <f t="shared" si="258"/>
        <v>0</v>
      </c>
      <c r="AU96" s="53">
        <f t="shared" ref="AU96:AU105" si="259">+SUM(AK96:AT96)</f>
        <v>0</v>
      </c>
      <c r="AV96" s="44"/>
      <c r="AW96" s="81">
        <f>+SUM(AW97:AW106)</f>
        <v>0</v>
      </c>
      <c r="AX96" s="53">
        <f t="shared" ref="AX96:BF96" si="260">+SUM(AX97:AX106)</f>
        <v>0</v>
      </c>
      <c r="AY96" s="53">
        <f t="shared" si="260"/>
        <v>0</v>
      </c>
      <c r="AZ96" s="53">
        <f t="shared" si="260"/>
        <v>0</v>
      </c>
      <c r="BA96" s="53">
        <f t="shared" si="260"/>
        <v>0</v>
      </c>
      <c r="BB96" s="53">
        <f t="shared" si="260"/>
        <v>0</v>
      </c>
      <c r="BC96" s="53">
        <f t="shared" si="260"/>
        <v>0</v>
      </c>
      <c r="BD96" s="53">
        <f t="shared" si="260"/>
        <v>0</v>
      </c>
      <c r="BE96" s="53">
        <f t="shared" si="260"/>
        <v>0</v>
      </c>
      <c r="BF96" s="53">
        <f t="shared" si="260"/>
        <v>0</v>
      </c>
      <c r="BG96" s="53">
        <f t="shared" ref="BG96:BG105" si="261">+SUM(AW96:BF96)</f>
        <v>0</v>
      </c>
      <c r="BH96" s="44"/>
      <c r="BI96" s="81">
        <f>+SUM(BI97:BI106)</f>
        <v>0</v>
      </c>
      <c r="BJ96" s="53">
        <f t="shared" ref="BJ96:BR96" si="262">+SUM(BJ97:BJ106)</f>
        <v>0</v>
      </c>
      <c r="BK96" s="53">
        <f t="shared" si="262"/>
        <v>0</v>
      </c>
      <c r="BL96" s="53">
        <f t="shared" si="262"/>
        <v>0</v>
      </c>
      <c r="BM96" s="53">
        <f t="shared" si="262"/>
        <v>0</v>
      </c>
      <c r="BN96" s="53">
        <f t="shared" si="262"/>
        <v>0</v>
      </c>
      <c r="BO96" s="53">
        <f t="shared" si="262"/>
        <v>0</v>
      </c>
      <c r="BP96" s="53">
        <f t="shared" si="262"/>
        <v>0</v>
      </c>
      <c r="BQ96" s="53">
        <f t="shared" si="262"/>
        <v>0</v>
      </c>
      <c r="BR96" s="53">
        <f t="shared" si="262"/>
        <v>0</v>
      </c>
      <c r="BS96" s="53">
        <f t="shared" ref="BS96:BS105" si="263">+SUM(BI96:BR96)</f>
        <v>0</v>
      </c>
      <c r="BT96" s="44"/>
      <c r="BU96" s="81">
        <f>+SUM(BU97:BU106)</f>
        <v>0</v>
      </c>
      <c r="BV96" s="53">
        <f t="shared" ref="BV96:CD96" si="264">+SUM(BV97:BV106)</f>
        <v>0</v>
      </c>
      <c r="BW96" s="53">
        <f t="shared" si="264"/>
        <v>0</v>
      </c>
      <c r="BX96" s="53">
        <f t="shared" si="264"/>
        <v>0</v>
      </c>
      <c r="BY96" s="53">
        <f t="shared" si="264"/>
        <v>0</v>
      </c>
      <c r="BZ96" s="53">
        <f t="shared" si="264"/>
        <v>0</v>
      </c>
      <c r="CA96" s="53">
        <f t="shared" si="264"/>
        <v>0</v>
      </c>
      <c r="CB96" s="53">
        <f t="shared" si="264"/>
        <v>0</v>
      </c>
      <c r="CC96" s="53">
        <f t="shared" si="264"/>
        <v>0</v>
      </c>
      <c r="CD96" s="53">
        <f t="shared" si="264"/>
        <v>0</v>
      </c>
      <c r="CE96" s="53">
        <f t="shared" ref="CE96:CE105" si="265">+SUM(BU96:CD96)</f>
        <v>0</v>
      </c>
      <c r="CF96" s="44"/>
      <c r="CG96" s="81">
        <f>+SUM(CG97:CG106)</f>
        <v>0</v>
      </c>
      <c r="CH96" s="53">
        <f t="shared" ref="CH96:CP96" si="266">+SUM(CH97:CH106)</f>
        <v>0</v>
      </c>
      <c r="CI96" s="53">
        <f t="shared" si="266"/>
        <v>0</v>
      </c>
      <c r="CJ96" s="53">
        <f t="shared" si="266"/>
        <v>0</v>
      </c>
      <c r="CK96" s="53">
        <f t="shared" si="266"/>
        <v>0</v>
      </c>
      <c r="CL96" s="53">
        <f t="shared" si="266"/>
        <v>0</v>
      </c>
      <c r="CM96" s="53">
        <f t="shared" si="266"/>
        <v>0</v>
      </c>
      <c r="CN96" s="53">
        <f t="shared" si="266"/>
        <v>0</v>
      </c>
      <c r="CO96" s="53">
        <f t="shared" si="266"/>
        <v>0</v>
      </c>
      <c r="CP96" s="53">
        <f t="shared" si="266"/>
        <v>0</v>
      </c>
      <c r="CQ96" s="53">
        <f t="shared" ref="CQ96:CQ105" si="267">+SUM(CG96:CP96)</f>
        <v>0</v>
      </c>
      <c r="CR96" s="44"/>
      <c r="CS96" s="81">
        <f>+SUM(CS97:CS106)</f>
        <v>0</v>
      </c>
      <c r="CT96" s="53">
        <f t="shared" ref="CT96:DB96" si="268">+SUM(CT97:CT106)</f>
        <v>0</v>
      </c>
      <c r="CU96" s="53">
        <f t="shared" si="268"/>
        <v>0</v>
      </c>
      <c r="CV96" s="53">
        <f t="shared" si="268"/>
        <v>0</v>
      </c>
      <c r="CW96" s="53">
        <f t="shared" si="268"/>
        <v>0</v>
      </c>
      <c r="CX96" s="53">
        <f t="shared" si="268"/>
        <v>0</v>
      </c>
      <c r="CY96" s="53">
        <f t="shared" si="268"/>
        <v>0</v>
      </c>
      <c r="CZ96" s="53">
        <f t="shared" si="268"/>
        <v>0</v>
      </c>
      <c r="DA96" s="53">
        <f t="shared" si="268"/>
        <v>0</v>
      </c>
      <c r="DB96" s="53">
        <f t="shared" si="268"/>
        <v>0</v>
      </c>
      <c r="DC96" s="53">
        <f t="shared" ref="DC96:DC105" si="269">+SUM(CS96:DB96)</f>
        <v>0</v>
      </c>
      <c r="DD96" s="44"/>
      <c r="DE96" s="81">
        <f>+SUM(DE97:DE106)</f>
        <v>0</v>
      </c>
      <c r="DF96" s="53">
        <f t="shared" ref="DF96:DN96" si="270">+SUM(DF97:DF106)</f>
        <v>0</v>
      </c>
      <c r="DG96" s="53">
        <f t="shared" si="270"/>
        <v>0</v>
      </c>
      <c r="DH96" s="53">
        <f t="shared" si="270"/>
        <v>0</v>
      </c>
      <c r="DI96" s="53">
        <f t="shared" si="270"/>
        <v>0</v>
      </c>
      <c r="DJ96" s="53">
        <f t="shared" si="270"/>
        <v>0</v>
      </c>
      <c r="DK96" s="53">
        <f t="shared" si="270"/>
        <v>0</v>
      </c>
      <c r="DL96" s="53">
        <f t="shared" si="270"/>
        <v>0</v>
      </c>
      <c r="DM96" s="53">
        <f t="shared" si="270"/>
        <v>0</v>
      </c>
      <c r="DN96" s="53">
        <f t="shared" si="270"/>
        <v>0</v>
      </c>
      <c r="DO96" s="53">
        <f t="shared" ref="DO96:DO105" si="271">+SUM(DE96:DN96)</f>
        <v>0</v>
      </c>
      <c r="DP96" s="44"/>
      <c r="DQ96" s="81">
        <f>+SUM(DQ97:DQ106)</f>
        <v>0</v>
      </c>
      <c r="DR96" s="53">
        <f t="shared" ref="DR96:DZ96" si="272">+SUM(DR97:DR106)</f>
        <v>0</v>
      </c>
      <c r="DS96" s="53">
        <f t="shared" si="272"/>
        <v>0</v>
      </c>
      <c r="DT96" s="53">
        <f t="shared" si="272"/>
        <v>0</v>
      </c>
      <c r="DU96" s="53">
        <f t="shared" si="272"/>
        <v>0</v>
      </c>
      <c r="DV96" s="53">
        <f t="shared" si="272"/>
        <v>0</v>
      </c>
      <c r="DW96" s="53">
        <f t="shared" si="272"/>
        <v>0</v>
      </c>
      <c r="DX96" s="53">
        <f t="shared" si="272"/>
        <v>0</v>
      </c>
      <c r="DY96" s="53">
        <f t="shared" si="272"/>
        <v>0</v>
      </c>
      <c r="DZ96" s="53">
        <f t="shared" si="272"/>
        <v>0</v>
      </c>
      <c r="EA96" s="53">
        <f t="shared" ref="EA96:EA105" si="273">+SUM(DQ96:DZ96)</f>
        <v>0</v>
      </c>
      <c r="EB96" s="44"/>
      <c r="EC96" s="81">
        <f>+SUM(EC97:EC106)</f>
        <v>0</v>
      </c>
      <c r="ED96" s="53">
        <f t="shared" ref="ED96:EL96" si="274">+SUM(ED97:ED106)</f>
        <v>0</v>
      </c>
      <c r="EE96" s="53">
        <f t="shared" si="274"/>
        <v>0</v>
      </c>
      <c r="EF96" s="53">
        <f t="shared" si="274"/>
        <v>0</v>
      </c>
      <c r="EG96" s="53">
        <f t="shared" si="274"/>
        <v>0</v>
      </c>
      <c r="EH96" s="53">
        <f t="shared" si="274"/>
        <v>0</v>
      </c>
      <c r="EI96" s="53">
        <f t="shared" si="274"/>
        <v>0</v>
      </c>
      <c r="EJ96" s="53">
        <f t="shared" si="274"/>
        <v>0</v>
      </c>
      <c r="EK96" s="53">
        <f t="shared" si="274"/>
        <v>0</v>
      </c>
      <c r="EL96" s="53">
        <f t="shared" si="274"/>
        <v>0</v>
      </c>
      <c r="EM96" s="53">
        <f t="shared" ref="EM96:EM105" si="275">+SUM(EC96:EL96)</f>
        <v>0</v>
      </c>
    </row>
    <row r="97" spans="1:143" hidden="1" outlineLevel="1">
      <c r="A97" s="70" t="s">
        <v>160</v>
      </c>
      <c r="B97" s="43"/>
      <c r="C97" s="79"/>
      <c r="D97" s="47"/>
      <c r="E97" s="47"/>
      <c r="F97" s="47"/>
      <c r="G97" s="47"/>
      <c r="H97" s="47"/>
      <c r="I97" s="47"/>
      <c r="J97" s="47"/>
      <c r="K97" s="60">
        <f t="shared" si="237"/>
        <v>0</v>
      </c>
      <c r="L97" s="43"/>
      <c r="M97" s="79"/>
      <c r="N97" s="47"/>
      <c r="O97" s="47"/>
      <c r="P97" s="47"/>
      <c r="Q97" s="47"/>
      <c r="R97" s="47"/>
      <c r="S97" s="47"/>
      <c r="T97" s="47"/>
      <c r="U97" s="47"/>
      <c r="V97" s="47"/>
      <c r="W97" s="60">
        <f t="shared" si="247"/>
        <v>0</v>
      </c>
      <c r="X97" s="43"/>
      <c r="Y97" s="79"/>
      <c r="Z97" s="47"/>
      <c r="AA97" s="47"/>
      <c r="AB97" s="47"/>
      <c r="AC97" s="47"/>
      <c r="AD97" s="47"/>
      <c r="AE97" s="47"/>
      <c r="AF97" s="47"/>
      <c r="AG97" s="47"/>
      <c r="AH97" s="47"/>
      <c r="AI97" s="60">
        <f t="shared" si="257"/>
        <v>0</v>
      </c>
      <c r="AJ97" s="43"/>
      <c r="AK97" s="79"/>
      <c r="AL97" s="47"/>
      <c r="AM97" s="47"/>
      <c r="AN97" s="47"/>
      <c r="AO97" s="47"/>
      <c r="AP97" s="47"/>
      <c r="AQ97" s="47"/>
      <c r="AR97" s="47"/>
      <c r="AS97" s="47"/>
      <c r="AT97" s="47"/>
      <c r="AU97" s="60">
        <f t="shared" si="259"/>
        <v>0</v>
      </c>
      <c r="AV97" s="43"/>
      <c r="AW97" s="79"/>
      <c r="AX97" s="47"/>
      <c r="AY97" s="47"/>
      <c r="AZ97" s="47"/>
      <c r="BA97" s="47"/>
      <c r="BB97" s="47"/>
      <c r="BC97" s="47"/>
      <c r="BD97" s="47"/>
      <c r="BE97" s="47"/>
      <c r="BF97" s="47"/>
      <c r="BG97" s="60">
        <f t="shared" si="261"/>
        <v>0</v>
      </c>
      <c r="BH97" s="43"/>
      <c r="BI97" s="79"/>
      <c r="BJ97" s="47"/>
      <c r="BK97" s="47"/>
      <c r="BL97" s="47"/>
      <c r="BM97" s="47"/>
      <c r="BN97" s="47"/>
      <c r="BO97" s="47"/>
      <c r="BP97" s="47"/>
      <c r="BQ97" s="47"/>
      <c r="BR97" s="47"/>
      <c r="BS97" s="60">
        <f t="shared" si="263"/>
        <v>0</v>
      </c>
      <c r="BT97" s="43"/>
      <c r="BU97" s="79"/>
      <c r="BV97" s="47"/>
      <c r="BW97" s="47"/>
      <c r="BX97" s="47"/>
      <c r="BY97" s="47"/>
      <c r="BZ97" s="47"/>
      <c r="CA97" s="47"/>
      <c r="CB97" s="47"/>
      <c r="CC97" s="47"/>
      <c r="CD97" s="47"/>
      <c r="CE97" s="60">
        <f t="shared" si="265"/>
        <v>0</v>
      </c>
      <c r="CF97" s="43"/>
      <c r="CG97" s="79"/>
      <c r="CH97" s="47"/>
      <c r="CI97" s="47"/>
      <c r="CJ97" s="47"/>
      <c r="CK97" s="47"/>
      <c r="CL97" s="47"/>
      <c r="CM97" s="47"/>
      <c r="CN97" s="47"/>
      <c r="CO97" s="47"/>
      <c r="CP97" s="47"/>
      <c r="CQ97" s="60">
        <f t="shared" si="267"/>
        <v>0</v>
      </c>
      <c r="CR97" s="43"/>
      <c r="CS97" s="79"/>
      <c r="CT97" s="47"/>
      <c r="CU97" s="47"/>
      <c r="CV97" s="47"/>
      <c r="CW97" s="47"/>
      <c r="CX97" s="47"/>
      <c r="CY97" s="47"/>
      <c r="CZ97" s="47"/>
      <c r="DA97" s="47"/>
      <c r="DB97" s="47"/>
      <c r="DC97" s="60">
        <f t="shared" si="269"/>
        <v>0</v>
      </c>
      <c r="DD97" s="43"/>
      <c r="DE97" s="79"/>
      <c r="DF97" s="47"/>
      <c r="DG97" s="47"/>
      <c r="DH97" s="47"/>
      <c r="DI97" s="47"/>
      <c r="DJ97" s="47"/>
      <c r="DK97" s="47"/>
      <c r="DL97" s="47"/>
      <c r="DM97" s="47"/>
      <c r="DN97" s="47"/>
      <c r="DO97" s="60">
        <f t="shared" si="271"/>
        <v>0</v>
      </c>
      <c r="DP97" s="43"/>
      <c r="DQ97" s="79"/>
      <c r="DR97" s="47"/>
      <c r="DS97" s="47"/>
      <c r="DT97" s="47"/>
      <c r="DU97" s="47"/>
      <c r="DV97" s="47"/>
      <c r="DW97" s="47"/>
      <c r="DX97" s="47"/>
      <c r="DY97" s="47"/>
      <c r="DZ97" s="47"/>
      <c r="EA97" s="60">
        <f t="shared" si="273"/>
        <v>0</v>
      </c>
      <c r="EB97" s="43"/>
      <c r="EC97" s="79"/>
      <c r="ED97" s="47"/>
      <c r="EE97" s="47"/>
      <c r="EF97" s="47"/>
      <c r="EG97" s="47"/>
      <c r="EH97" s="47"/>
      <c r="EI97" s="47"/>
      <c r="EJ97" s="47"/>
      <c r="EK97" s="47"/>
      <c r="EL97" s="47"/>
      <c r="EM97" s="60">
        <f t="shared" si="275"/>
        <v>0</v>
      </c>
    </row>
    <row r="98" spans="1:143" hidden="1" outlineLevel="1">
      <c r="A98" s="70" t="s">
        <v>163</v>
      </c>
      <c r="B98" s="43"/>
      <c r="C98" s="79"/>
      <c r="D98" s="47"/>
      <c r="E98" s="47"/>
      <c r="F98" s="47"/>
      <c r="G98" s="47"/>
      <c r="H98" s="47"/>
      <c r="I98" s="47"/>
      <c r="J98" s="47"/>
      <c r="K98" s="60">
        <f t="shared" si="237"/>
        <v>0</v>
      </c>
      <c r="L98" s="43"/>
      <c r="M98" s="79"/>
      <c r="N98" s="47"/>
      <c r="O98" s="47"/>
      <c r="P98" s="47"/>
      <c r="Q98" s="47"/>
      <c r="R98" s="47"/>
      <c r="S98" s="47"/>
      <c r="T98" s="47"/>
      <c r="U98" s="47"/>
      <c r="V98" s="47"/>
      <c r="W98" s="60">
        <f t="shared" si="247"/>
        <v>0</v>
      </c>
      <c r="X98" s="43"/>
      <c r="Y98" s="79"/>
      <c r="Z98" s="47"/>
      <c r="AA98" s="47"/>
      <c r="AB98" s="47"/>
      <c r="AC98" s="47"/>
      <c r="AD98" s="47"/>
      <c r="AE98" s="47"/>
      <c r="AF98" s="47"/>
      <c r="AG98" s="47"/>
      <c r="AH98" s="47"/>
      <c r="AI98" s="60">
        <f t="shared" si="257"/>
        <v>0</v>
      </c>
      <c r="AJ98" s="43"/>
      <c r="AK98" s="79"/>
      <c r="AL98" s="47"/>
      <c r="AM98" s="47"/>
      <c r="AN98" s="47"/>
      <c r="AO98" s="47"/>
      <c r="AP98" s="47"/>
      <c r="AQ98" s="47"/>
      <c r="AR98" s="47"/>
      <c r="AS98" s="47"/>
      <c r="AT98" s="47"/>
      <c r="AU98" s="60">
        <f t="shared" si="259"/>
        <v>0</v>
      </c>
      <c r="AV98" s="43"/>
      <c r="AW98" s="79"/>
      <c r="AX98" s="47"/>
      <c r="AY98" s="47"/>
      <c r="AZ98" s="47"/>
      <c r="BA98" s="47"/>
      <c r="BB98" s="47"/>
      <c r="BC98" s="47"/>
      <c r="BD98" s="47"/>
      <c r="BE98" s="47"/>
      <c r="BF98" s="47"/>
      <c r="BG98" s="60">
        <f t="shared" si="261"/>
        <v>0</v>
      </c>
      <c r="BH98" s="43"/>
      <c r="BI98" s="79"/>
      <c r="BJ98" s="47"/>
      <c r="BK98" s="47"/>
      <c r="BL98" s="47"/>
      <c r="BM98" s="47"/>
      <c r="BN98" s="47"/>
      <c r="BO98" s="47"/>
      <c r="BP98" s="47"/>
      <c r="BQ98" s="47"/>
      <c r="BR98" s="47"/>
      <c r="BS98" s="60">
        <f t="shared" si="263"/>
        <v>0</v>
      </c>
      <c r="BT98" s="43"/>
      <c r="BU98" s="79"/>
      <c r="BV98" s="47"/>
      <c r="BW98" s="47"/>
      <c r="BX98" s="47"/>
      <c r="BY98" s="47"/>
      <c r="BZ98" s="47"/>
      <c r="CA98" s="47"/>
      <c r="CB98" s="47"/>
      <c r="CC98" s="47"/>
      <c r="CD98" s="47"/>
      <c r="CE98" s="60">
        <f t="shared" si="265"/>
        <v>0</v>
      </c>
      <c r="CF98" s="43"/>
      <c r="CG98" s="79"/>
      <c r="CH98" s="47"/>
      <c r="CI98" s="47"/>
      <c r="CJ98" s="47"/>
      <c r="CK98" s="47"/>
      <c r="CL98" s="47"/>
      <c r="CM98" s="47"/>
      <c r="CN98" s="47"/>
      <c r="CO98" s="47"/>
      <c r="CP98" s="47"/>
      <c r="CQ98" s="60">
        <f t="shared" si="267"/>
        <v>0</v>
      </c>
      <c r="CR98" s="43"/>
      <c r="CS98" s="79"/>
      <c r="CT98" s="47"/>
      <c r="CU98" s="47"/>
      <c r="CV98" s="47"/>
      <c r="CW98" s="47"/>
      <c r="CX98" s="47"/>
      <c r="CY98" s="47"/>
      <c r="CZ98" s="47"/>
      <c r="DA98" s="47"/>
      <c r="DB98" s="47"/>
      <c r="DC98" s="60">
        <f t="shared" si="269"/>
        <v>0</v>
      </c>
      <c r="DD98" s="43"/>
      <c r="DE98" s="79"/>
      <c r="DF98" s="47"/>
      <c r="DG98" s="47"/>
      <c r="DH98" s="47"/>
      <c r="DI98" s="47"/>
      <c r="DJ98" s="47"/>
      <c r="DK98" s="47"/>
      <c r="DL98" s="47"/>
      <c r="DM98" s="47"/>
      <c r="DN98" s="47"/>
      <c r="DO98" s="60">
        <f t="shared" si="271"/>
        <v>0</v>
      </c>
      <c r="DP98" s="43"/>
      <c r="DQ98" s="79"/>
      <c r="DR98" s="47"/>
      <c r="DS98" s="47"/>
      <c r="DT98" s="47"/>
      <c r="DU98" s="47"/>
      <c r="DV98" s="47"/>
      <c r="DW98" s="47"/>
      <c r="DX98" s="47"/>
      <c r="DY98" s="47"/>
      <c r="DZ98" s="47"/>
      <c r="EA98" s="60">
        <f t="shared" si="273"/>
        <v>0</v>
      </c>
      <c r="EB98" s="43"/>
      <c r="EC98" s="79"/>
      <c r="ED98" s="47"/>
      <c r="EE98" s="47"/>
      <c r="EF98" s="47"/>
      <c r="EG98" s="47"/>
      <c r="EH98" s="47"/>
      <c r="EI98" s="47"/>
      <c r="EJ98" s="47"/>
      <c r="EK98" s="47"/>
      <c r="EL98" s="47"/>
      <c r="EM98" s="60">
        <f t="shared" si="275"/>
        <v>0</v>
      </c>
    </row>
    <row r="99" spans="1:143" hidden="1" outlineLevel="1">
      <c r="A99" s="70" t="s">
        <v>164</v>
      </c>
      <c r="B99" s="43"/>
      <c r="C99" s="79"/>
      <c r="D99" s="47"/>
      <c r="E99" s="47"/>
      <c r="F99" s="47"/>
      <c r="G99" s="47"/>
      <c r="H99" s="47"/>
      <c r="I99" s="47"/>
      <c r="J99" s="47"/>
      <c r="K99" s="60">
        <f t="shared" si="237"/>
        <v>0</v>
      </c>
      <c r="L99" s="43"/>
      <c r="M99" s="79"/>
      <c r="N99" s="47"/>
      <c r="O99" s="47"/>
      <c r="P99" s="47"/>
      <c r="Q99" s="47"/>
      <c r="R99" s="47"/>
      <c r="S99" s="47"/>
      <c r="T99" s="47"/>
      <c r="U99" s="47"/>
      <c r="V99" s="47"/>
      <c r="W99" s="60">
        <f t="shared" si="247"/>
        <v>0</v>
      </c>
      <c r="X99" s="43"/>
      <c r="Y99" s="79"/>
      <c r="Z99" s="47"/>
      <c r="AA99" s="47"/>
      <c r="AB99" s="47"/>
      <c r="AC99" s="47"/>
      <c r="AD99" s="47"/>
      <c r="AE99" s="47"/>
      <c r="AF99" s="47"/>
      <c r="AG99" s="47"/>
      <c r="AH99" s="47"/>
      <c r="AI99" s="60">
        <f t="shared" si="257"/>
        <v>0</v>
      </c>
      <c r="AJ99" s="43"/>
      <c r="AK99" s="79"/>
      <c r="AL99" s="47"/>
      <c r="AM99" s="47"/>
      <c r="AN99" s="47"/>
      <c r="AO99" s="47"/>
      <c r="AP99" s="47"/>
      <c r="AQ99" s="47"/>
      <c r="AR99" s="47"/>
      <c r="AS99" s="47"/>
      <c r="AT99" s="47"/>
      <c r="AU99" s="60">
        <f t="shared" si="259"/>
        <v>0</v>
      </c>
      <c r="AV99" s="43"/>
      <c r="AW99" s="79"/>
      <c r="AX99" s="47"/>
      <c r="AY99" s="47"/>
      <c r="AZ99" s="47"/>
      <c r="BA99" s="47"/>
      <c r="BB99" s="47"/>
      <c r="BC99" s="47"/>
      <c r="BD99" s="47"/>
      <c r="BE99" s="47"/>
      <c r="BF99" s="47"/>
      <c r="BG99" s="60">
        <f t="shared" si="261"/>
        <v>0</v>
      </c>
      <c r="BH99" s="43"/>
      <c r="BI99" s="79"/>
      <c r="BJ99" s="47"/>
      <c r="BK99" s="47"/>
      <c r="BL99" s="47"/>
      <c r="BM99" s="47"/>
      <c r="BN99" s="47"/>
      <c r="BO99" s="47"/>
      <c r="BP99" s="47"/>
      <c r="BQ99" s="47"/>
      <c r="BR99" s="47"/>
      <c r="BS99" s="60">
        <f t="shared" si="263"/>
        <v>0</v>
      </c>
      <c r="BT99" s="43"/>
      <c r="BU99" s="79"/>
      <c r="BV99" s="47"/>
      <c r="BW99" s="47"/>
      <c r="BX99" s="47"/>
      <c r="BY99" s="47"/>
      <c r="BZ99" s="47"/>
      <c r="CA99" s="47"/>
      <c r="CB99" s="47"/>
      <c r="CC99" s="47"/>
      <c r="CD99" s="47"/>
      <c r="CE99" s="60">
        <f t="shared" si="265"/>
        <v>0</v>
      </c>
      <c r="CF99" s="43"/>
      <c r="CG99" s="79"/>
      <c r="CH99" s="47"/>
      <c r="CI99" s="47"/>
      <c r="CJ99" s="47"/>
      <c r="CK99" s="47"/>
      <c r="CL99" s="47"/>
      <c r="CM99" s="47"/>
      <c r="CN99" s="47"/>
      <c r="CO99" s="47"/>
      <c r="CP99" s="47"/>
      <c r="CQ99" s="60">
        <f t="shared" si="267"/>
        <v>0</v>
      </c>
      <c r="CR99" s="43"/>
      <c r="CS99" s="79"/>
      <c r="CT99" s="47"/>
      <c r="CU99" s="47"/>
      <c r="CV99" s="47"/>
      <c r="CW99" s="47"/>
      <c r="CX99" s="47"/>
      <c r="CY99" s="47"/>
      <c r="CZ99" s="47"/>
      <c r="DA99" s="47"/>
      <c r="DB99" s="47"/>
      <c r="DC99" s="60">
        <f t="shared" si="269"/>
        <v>0</v>
      </c>
      <c r="DD99" s="43"/>
      <c r="DE99" s="79"/>
      <c r="DF99" s="47"/>
      <c r="DG99" s="47"/>
      <c r="DH99" s="47"/>
      <c r="DI99" s="47"/>
      <c r="DJ99" s="47"/>
      <c r="DK99" s="47"/>
      <c r="DL99" s="47"/>
      <c r="DM99" s="47"/>
      <c r="DN99" s="47"/>
      <c r="DO99" s="60">
        <f t="shared" si="271"/>
        <v>0</v>
      </c>
      <c r="DP99" s="43"/>
      <c r="DQ99" s="79"/>
      <c r="DR99" s="47"/>
      <c r="DS99" s="47"/>
      <c r="DT99" s="47"/>
      <c r="DU99" s="47"/>
      <c r="DV99" s="47"/>
      <c r="DW99" s="47"/>
      <c r="DX99" s="47"/>
      <c r="DY99" s="47"/>
      <c r="DZ99" s="47"/>
      <c r="EA99" s="60">
        <f t="shared" si="273"/>
        <v>0</v>
      </c>
      <c r="EB99" s="43"/>
      <c r="EC99" s="79"/>
      <c r="ED99" s="47"/>
      <c r="EE99" s="47"/>
      <c r="EF99" s="47"/>
      <c r="EG99" s="47"/>
      <c r="EH99" s="47"/>
      <c r="EI99" s="47"/>
      <c r="EJ99" s="47"/>
      <c r="EK99" s="47"/>
      <c r="EL99" s="47"/>
      <c r="EM99" s="60">
        <f t="shared" si="275"/>
        <v>0</v>
      </c>
    </row>
    <row r="100" spans="1:143" hidden="1" outlineLevel="1">
      <c r="A100" s="70" t="s">
        <v>161</v>
      </c>
      <c r="B100" s="43"/>
      <c r="C100" s="79"/>
      <c r="D100" s="47"/>
      <c r="E100" s="47"/>
      <c r="F100" s="47"/>
      <c r="G100" s="47"/>
      <c r="H100" s="47"/>
      <c r="I100" s="47"/>
      <c r="J100" s="47"/>
      <c r="K100" s="60">
        <f t="shared" si="237"/>
        <v>0</v>
      </c>
      <c r="L100" s="43"/>
      <c r="M100" s="79"/>
      <c r="N100" s="47"/>
      <c r="O100" s="47"/>
      <c r="P100" s="47"/>
      <c r="Q100" s="47"/>
      <c r="R100" s="47"/>
      <c r="S100" s="47"/>
      <c r="T100" s="47"/>
      <c r="U100" s="47"/>
      <c r="V100" s="47"/>
      <c r="W100" s="60">
        <f t="shared" si="247"/>
        <v>0</v>
      </c>
      <c r="X100" s="43"/>
      <c r="Y100" s="79"/>
      <c r="Z100" s="47"/>
      <c r="AA100" s="47"/>
      <c r="AB100" s="47"/>
      <c r="AC100" s="47"/>
      <c r="AD100" s="47"/>
      <c r="AE100" s="47"/>
      <c r="AF100" s="47"/>
      <c r="AG100" s="47"/>
      <c r="AH100" s="47"/>
      <c r="AI100" s="60">
        <f t="shared" si="257"/>
        <v>0</v>
      </c>
      <c r="AJ100" s="43"/>
      <c r="AK100" s="79"/>
      <c r="AL100" s="47"/>
      <c r="AM100" s="47"/>
      <c r="AN100" s="47"/>
      <c r="AO100" s="47"/>
      <c r="AP100" s="47"/>
      <c r="AQ100" s="47"/>
      <c r="AR100" s="47"/>
      <c r="AS100" s="47"/>
      <c r="AT100" s="47"/>
      <c r="AU100" s="60">
        <f t="shared" si="259"/>
        <v>0</v>
      </c>
      <c r="AV100" s="43"/>
      <c r="AW100" s="79"/>
      <c r="AX100" s="47"/>
      <c r="AY100" s="47"/>
      <c r="AZ100" s="47"/>
      <c r="BA100" s="47"/>
      <c r="BB100" s="47"/>
      <c r="BC100" s="47"/>
      <c r="BD100" s="47"/>
      <c r="BE100" s="47"/>
      <c r="BF100" s="47"/>
      <c r="BG100" s="60">
        <f t="shared" si="261"/>
        <v>0</v>
      </c>
      <c r="BH100" s="43"/>
      <c r="BI100" s="79"/>
      <c r="BJ100" s="47"/>
      <c r="BK100" s="47"/>
      <c r="BL100" s="47"/>
      <c r="BM100" s="47"/>
      <c r="BN100" s="47"/>
      <c r="BO100" s="47"/>
      <c r="BP100" s="47"/>
      <c r="BQ100" s="47"/>
      <c r="BR100" s="47"/>
      <c r="BS100" s="60">
        <f t="shared" si="263"/>
        <v>0</v>
      </c>
      <c r="BT100" s="43"/>
      <c r="BU100" s="79"/>
      <c r="BV100" s="47"/>
      <c r="BW100" s="47"/>
      <c r="BX100" s="47"/>
      <c r="BY100" s="47"/>
      <c r="BZ100" s="47"/>
      <c r="CA100" s="47"/>
      <c r="CB100" s="47"/>
      <c r="CC100" s="47"/>
      <c r="CD100" s="47"/>
      <c r="CE100" s="60">
        <f t="shared" si="265"/>
        <v>0</v>
      </c>
      <c r="CF100" s="43"/>
      <c r="CG100" s="79"/>
      <c r="CH100" s="47"/>
      <c r="CI100" s="47"/>
      <c r="CJ100" s="47"/>
      <c r="CK100" s="47"/>
      <c r="CL100" s="47"/>
      <c r="CM100" s="47"/>
      <c r="CN100" s="47"/>
      <c r="CO100" s="47"/>
      <c r="CP100" s="47"/>
      <c r="CQ100" s="60">
        <f t="shared" si="267"/>
        <v>0</v>
      </c>
      <c r="CR100" s="43"/>
      <c r="CS100" s="79"/>
      <c r="CT100" s="47"/>
      <c r="CU100" s="47"/>
      <c r="CV100" s="47"/>
      <c r="CW100" s="47"/>
      <c r="CX100" s="47"/>
      <c r="CY100" s="47"/>
      <c r="CZ100" s="47"/>
      <c r="DA100" s="47"/>
      <c r="DB100" s="47"/>
      <c r="DC100" s="60">
        <f t="shared" si="269"/>
        <v>0</v>
      </c>
      <c r="DD100" s="43"/>
      <c r="DE100" s="79"/>
      <c r="DF100" s="47"/>
      <c r="DG100" s="47"/>
      <c r="DH100" s="47"/>
      <c r="DI100" s="47"/>
      <c r="DJ100" s="47"/>
      <c r="DK100" s="47"/>
      <c r="DL100" s="47"/>
      <c r="DM100" s="47"/>
      <c r="DN100" s="47"/>
      <c r="DO100" s="60">
        <f t="shared" si="271"/>
        <v>0</v>
      </c>
      <c r="DP100" s="43"/>
      <c r="DQ100" s="79"/>
      <c r="DR100" s="47"/>
      <c r="DS100" s="47"/>
      <c r="DT100" s="47"/>
      <c r="DU100" s="47"/>
      <c r="DV100" s="47"/>
      <c r="DW100" s="47"/>
      <c r="DX100" s="47"/>
      <c r="DY100" s="47"/>
      <c r="DZ100" s="47"/>
      <c r="EA100" s="60">
        <f t="shared" si="273"/>
        <v>0</v>
      </c>
      <c r="EB100" s="43"/>
      <c r="EC100" s="79"/>
      <c r="ED100" s="47"/>
      <c r="EE100" s="47"/>
      <c r="EF100" s="47"/>
      <c r="EG100" s="47"/>
      <c r="EH100" s="47"/>
      <c r="EI100" s="47"/>
      <c r="EJ100" s="47"/>
      <c r="EK100" s="47"/>
      <c r="EL100" s="47"/>
      <c r="EM100" s="60">
        <f t="shared" si="275"/>
        <v>0</v>
      </c>
    </row>
    <row r="101" spans="1:143" hidden="1" outlineLevel="1">
      <c r="A101" s="70" t="s">
        <v>162</v>
      </c>
      <c r="B101" s="43"/>
      <c r="C101" s="79"/>
      <c r="D101" s="47"/>
      <c r="E101" s="47"/>
      <c r="F101" s="47"/>
      <c r="G101" s="47"/>
      <c r="H101" s="47"/>
      <c r="I101" s="47"/>
      <c r="J101" s="47"/>
      <c r="K101" s="60">
        <f t="shared" si="237"/>
        <v>0</v>
      </c>
      <c r="L101" s="43"/>
      <c r="M101" s="79"/>
      <c r="N101" s="47"/>
      <c r="O101" s="47"/>
      <c r="P101" s="47"/>
      <c r="Q101" s="47"/>
      <c r="R101" s="47"/>
      <c r="S101" s="47"/>
      <c r="T101" s="47"/>
      <c r="U101" s="47"/>
      <c r="V101" s="47"/>
      <c r="W101" s="60">
        <f t="shared" si="247"/>
        <v>0</v>
      </c>
      <c r="X101" s="43"/>
      <c r="Y101" s="79"/>
      <c r="Z101" s="47"/>
      <c r="AA101" s="47"/>
      <c r="AB101" s="47"/>
      <c r="AC101" s="47"/>
      <c r="AD101" s="47"/>
      <c r="AE101" s="47"/>
      <c r="AF101" s="47"/>
      <c r="AG101" s="47"/>
      <c r="AH101" s="47"/>
      <c r="AI101" s="60">
        <f t="shared" si="257"/>
        <v>0</v>
      </c>
      <c r="AJ101" s="43"/>
      <c r="AK101" s="79"/>
      <c r="AL101" s="47"/>
      <c r="AM101" s="47"/>
      <c r="AN101" s="47"/>
      <c r="AO101" s="47"/>
      <c r="AP101" s="47"/>
      <c r="AQ101" s="47"/>
      <c r="AR101" s="47"/>
      <c r="AS101" s="47"/>
      <c r="AT101" s="47"/>
      <c r="AU101" s="60">
        <f t="shared" si="259"/>
        <v>0</v>
      </c>
      <c r="AV101" s="43"/>
      <c r="AW101" s="79"/>
      <c r="AX101" s="47"/>
      <c r="AY101" s="47"/>
      <c r="AZ101" s="47"/>
      <c r="BA101" s="47"/>
      <c r="BB101" s="47"/>
      <c r="BC101" s="47"/>
      <c r="BD101" s="47"/>
      <c r="BE101" s="47"/>
      <c r="BF101" s="47"/>
      <c r="BG101" s="60">
        <f t="shared" si="261"/>
        <v>0</v>
      </c>
      <c r="BH101" s="43"/>
      <c r="BI101" s="79"/>
      <c r="BJ101" s="47"/>
      <c r="BK101" s="47"/>
      <c r="BL101" s="47"/>
      <c r="BM101" s="47"/>
      <c r="BN101" s="47"/>
      <c r="BO101" s="47"/>
      <c r="BP101" s="47"/>
      <c r="BQ101" s="47"/>
      <c r="BR101" s="47"/>
      <c r="BS101" s="60">
        <f t="shared" si="263"/>
        <v>0</v>
      </c>
      <c r="BT101" s="43"/>
      <c r="BU101" s="79"/>
      <c r="BV101" s="47"/>
      <c r="BW101" s="47"/>
      <c r="BX101" s="47"/>
      <c r="BY101" s="47"/>
      <c r="BZ101" s="47"/>
      <c r="CA101" s="47"/>
      <c r="CB101" s="47"/>
      <c r="CC101" s="47"/>
      <c r="CD101" s="47"/>
      <c r="CE101" s="60">
        <f t="shared" si="265"/>
        <v>0</v>
      </c>
      <c r="CF101" s="43"/>
      <c r="CG101" s="79"/>
      <c r="CH101" s="47"/>
      <c r="CI101" s="47"/>
      <c r="CJ101" s="47"/>
      <c r="CK101" s="47"/>
      <c r="CL101" s="47"/>
      <c r="CM101" s="47"/>
      <c r="CN101" s="47"/>
      <c r="CO101" s="47"/>
      <c r="CP101" s="47"/>
      <c r="CQ101" s="60">
        <f t="shared" si="267"/>
        <v>0</v>
      </c>
      <c r="CR101" s="43"/>
      <c r="CS101" s="79"/>
      <c r="CT101" s="47"/>
      <c r="CU101" s="47"/>
      <c r="CV101" s="47"/>
      <c r="CW101" s="47"/>
      <c r="CX101" s="47"/>
      <c r="CY101" s="47"/>
      <c r="CZ101" s="47"/>
      <c r="DA101" s="47"/>
      <c r="DB101" s="47"/>
      <c r="DC101" s="60">
        <f t="shared" si="269"/>
        <v>0</v>
      </c>
      <c r="DD101" s="43"/>
      <c r="DE101" s="79"/>
      <c r="DF101" s="47"/>
      <c r="DG101" s="47"/>
      <c r="DH101" s="47"/>
      <c r="DI101" s="47"/>
      <c r="DJ101" s="47"/>
      <c r="DK101" s="47"/>
      <c r="DL101" s="47"/>
      <c r="DM101" s="47"/>
      <c r="DN101" s="47"/>
      <c r="DO101" s="60">
        <f t="shared" si="271"/>
        <v>0</v>
      </c>
      <c r="DP101" s="43"/>
      <c r="DQ101" s="79"/>
      <c r="DR101" s="47"/>
      <c r="DS101" s="47"/>
      <c r="DT101" s="47"/>
      <c r="DU101" s="47"/>
      <c r="DV101" s="47"/>
      <c r="DW101" s="47"/>
      <c r="DX101" s="47"/>
      <c r="DY101" s="47"/>
      <c r="DZ101" s="47"/>
      <c r="EA101" s="60">
        <f t="shared" si="273"/>
        <v>0</v>
      </c>
      <c r="EB101" s="43"/>
      <c r="EC101" s="79"/>
      <c r="ED101" s="47"/>
      <c r="EE101" s="47"/>
      <c r="EF101" s="47"/>
      <c r="EG101" s="47"/>
      <c r="EH101" s="47"/>
      <c r="EI101" s="47"/>
      <c r="EJ101" s="47"/>
      <c r="EK101" s="47"/>
      <c r="EL101" s="47"/>
      <c r="EM101" s="60">
        <f t="shared" si="275"/>
        <v>0</v>
      </c>
    </row>
    <row r="102" spans="1:143" hidden="1" outlineLevel="1">
      <c r="A102" s="70" t="s">
        <v>76</v>
      </c>
      <c r="B102" s="43"/>
      <c r="C102" s="79"/>
      <c r="D102" s="47"/>
      <c r="E102" s="47"/>
      <c r="F102" s="47"/>
      <c r="G102" s="47"/>
      <c r="H102" s="47"/>
      <c r="I102" s="47"/>
      <c r="J102" s="47"/>
      <c r="K102" s="60">
        <f t="shared" si="237"/>
        <v>0</v>
      </c>
      <c r="L102" s="43"/>
      <c r="M102" s="79"/>
      <c r="N102" s="47"/>
      <c r="O102" s="47"/>
      <c r="P102" s="47"/>
      <c r="Q102" s="47"/>
      <c r="R102" s="47"/>
      <c r="S102" s="47"/>
      <c r="T102" s="47"/>
      <c r="U102" s="47"/>
      <c r="V102" s="47"/>
      <c r="W102" s="60">
        <f t="shared" si="247"/>
        <v>0</v>
      </c>
      <c r="X102" s="43"/>
      <c r="Y102" s="79"/>
      <c r="Z102" s="47"/>
      <c r="AA102" s="47"/>
      <c r="AB102" s="47"/>
      <c r="AC102" s="47"/>
      <c r="AD102" s="47"/>
      <c r="AE102" s="47"/>
      <c r="AF102" s="47"/>
      <c r="AG102" s="47"/>
      <c r="AH102" s="47"/>
      <c r="AI102" s="60">
        <f t="shared" si="257"/>
        <v>0</v>
      </c>
      <c r="AJ102" s="43"/>
      <c r="AK102" s="79"/>
      <c r="AL102" s="47"/>
      <c r="AM102" s="47"/>
      <c r="AN102" s="47"/>
      <c r="AO102" s="47"/>
      <c r="AP102" s="47"/>
      <c r="AQ102" s="47"/>
      <c r="AR102" s="47"/>
      <c r="AS102" s="47"/>
      <c r="AT102" s="47"/>
      <c r="AU102" s="60">
        <f t="shared" si="259"/>
        <v>0</v>
      </c>
      <c r="AV102" s="43"/>
      <c r="AW102" s="79"/>
      <c r="AX102" s="47"/>
      <c r="AY102" s="47"/>
      <c r="AZ102" s="47"/>
      <c r="BA102" s="47"/>
      <c r="BB102" s="47"/>
      <c r="BC102" s="47"/>
      <c r="BD102" s="47"/>
      <c r="BE102" s="47"/>
      <c r="BF102" s="47"/>
      <c r="BG102" s="60">
        <f t="shared" si="261"/>
        <v>0</v>
      </c>
      <c r="BH102" s="43"/>
      <c r="BI102" s="79"/>
      <c r="BJ102" s="47"/>
      <c r="BK102" s="47"/>
      <c r="BL102" s="47"/>
      <c r="BM102" s="47"/>
      <c r="BN102" s="47"/>
      <c r="BO102" s="47"/>
      <c r="BP102" s="47"/>
      <c r="BQ102" s="47"/>
      <c r="BR102" s="47"/>
      <c r="BS102" s="60">
        <f t="shared" si="263"/>
        <v>0</v>
      </c>
      <c r="BT102" s="43"/>
      <c r="BU102" s="79"/>
      <c r="BV102" s="47"/>
      <c r="BW102" s="47"/>
      <c r="BX102" s="47"/>
      <c r="BY102" s="47"/>
      <c r="BZ102" s="47"/>
      <c r="CA102" s="47"/>
      <c r="CB102" s="47"/>
      <c r="CC102" s="47"/>
      <c r="CD102" s="47"/>
      <c r="CE102" s="60">
        <f t="shared" si="265"/>
        <v>0</v>
      </c>
      <c r="CF102" s="43"/>
      <c r="CG102" s="79"/>
      <c r="CH102" s="47"/>
      <c r="CI102" s="47"/>
      <c r="CJ102" s="47"/>
      <c r="CK102" s="47"/>
      <c r="CL102" s="47"/>
      <c r="CM102" s="47"/>
      <c r="CN102" s="47"/>
      <c r="CO102" s="47"/>
      <c r="CP102" s="47"/>
      <c r="CQ102" s="60">
        <f t="shared" si="267"/>
        <v>0</v>
      </c>
      <c r="CR102" s="43"/>
      <c r="CS102" s="79"/>
      <c r="CT102" s="47"/>
      <c r="CU102" s="47"/>
      <c r="CV102" s="47"/>
      <c r="CW102" s="47"/>
      <c r="CX102" s="47"/>
      <c r="CY102" s="47"/>
      <c r="CZ102" s="47"/>
      <c r="DA102" s="47"/>
      <c r="DB102" s="47"/>
      <c r="DC102" s="60">
        <f t="shared" si="269"/>
        <v>0</v>
      </c>
      <c r="DD102" s="43"/>
      <c r="DE102" s="79"/>
      <c r="DF102" s="47"/>
      <c r="DG102" s="47"/>
      <c r="DH102" s="47"/>
      <c r="DI102" s="47"/>
      <c r="DJ102" s="47"/>
      <c r="DK102" s="47"/>
      <c r="DL102" s="47"/>
      <c r="DM102" s="47"/>
      <c r="DN102" s="47"/>
      <c r="DO102" s="60">
        <f t="shared" si="271"/>
        <v>0</v>
      </c>
      <c r="DP102" s="43"/>
      <c r="DQ102" s="79"/>
      <c r="DR102" s="47"/>
      <c r="DS102" s="47"/>
      <c r="DT102" s="47"/>
      <c r="DU102" s="47"/>
      <c r="DV102" s="47"/>
      <c r="DW102" s="47"/>
      <c r="DX102" s="47"/>
      <c r="DY102" s="47"/>
      <c r="DZ102" s="47"/>
      <c r="EA102" s="60">
        <f t="shared" si="273"/>
        <v>0</v>
      </c>
      <c r="EB102" s="43"/>
      <c r="EC102" s="79"/>
      <c r="ED102" s="47"/>
      <c r="EE102" s="47"/>
      <c r="EF102" s="47"/>
      <c r="EG102" s="47"/>
      <c r="EH102" s="47"/>
      <c r="EI102" s="47"/>
      <c r="EJ102" s="47"/>
      <c r="EK102" s="47"/>
      <c r="EL102" s="47"/>
      <c r="EM102" s="60">
        <f t="shared" si="275"/>
        <v>0</v>
      </c>
    </row>
    <row r="103" spans="1:143" hidden="1" outlineLevel="1">
      <c r="A103" s="70" t="s">
        <v>165</v>
      </c>
      <c r="B103" s="43"/>
      <c r="C103" s="79"/>
      <c r="D103" s="47"/>
      <c r="E103" s="47"/>
      <c r="F103" s="47"/>
      <c r="G103" s="47"/>
      <c r="H103" s="47"/>
      <c r="I103" s="47"/>
      <c r="J103" s="47"/>
      <c r="K103" s="60">
        <f t="shared" si="237"/>
        <v>0</v>
      </c>
      <c r="L103" s="43"/>
      <c r="M103" s="79"/>
      <c r="N103" s="47"/>
      <c r="O103" s="47"/>
      <c r="P103" s="47"/>
      <c r="Q103" s="47"/>
      <c r="R103" s="47"/>
      <c r="S103" s="47"/>
      <c r="T103" s="47"/>
      <c r="U103" s="47"/>
      <c r="V103" s="47"/>
      <c r="W103" s="60">
        <f t="shared" si="247"/>
        <v>0</v>
      </c>
      <c r="X103" s="43"/>
      <c r="Y103" s="79"/>
      <c r="Z103" s="47"/>
      <c r="AA103" s="47"/>
      <c r="AB103" s="47"/>
      <c r="AC103" s="47"/>
      <c r="AD103" s="47"/>
      <c r="AE103" s="47"/>
      <c r="AF103" s="47"/>
      <c r="AG103" s="47"/>
      <c r="AH103" s="47"/>
      <c r="AI103" s="60">
        <f t="shared" si="257"/>
        <v>0</v>
      </c>
      <c r="AJ103" s="43"/>
      <c r="AK103" s="79"/>
      <c r="AL103" s="47"/>
      <c r="AM103" s="47"/>
      <c r="AN103" s="47"/>
      <c r="AO103" s="47"/>
      <c r="AP103" s="47"/>
      <c r="AQ103" s="47"/>
      <c r="AR103" s="47"/>
      <c r="AS103" s="47"/>
      <c r="AT103" s="47"/>
      <c r="AU103" s="60">
        <f t="shared" si="259"/>
        <v>0</v>
      </c>
      <c r="AV103" s="43"/>
      <c r="AW103" s="79"/>
      <c r="AX103" s="47"/>
      <c r="AY103" s="47"/>
      <c r="AZ103" s="47"/>
      <c r="BA103" s="47"/>
      <c r="BB103" s="47"/>
      <c r="BC103" s="47"/>
      <c r="BD103" s="47"/>
      <c r="BE103" s="47"/>
      <c r="BF103" s="47"/>
      <c r="BG103" s="60">
        <f t="shared" si="261"/>
        <v>0</v>
      </c>
      <c r="BH103" s="43"/>
      <c r="BI103" s="79"/>
      <c r="BJ103" s="47"/>
      <c r="BK103" s="47"/>
      <c r="BL103" s="47"/>
      <c r="BM103" s="47"/>
      <c r="BN103" s="47"/>
      <c r="BO103" s="47"/>
      <c r="BP103" s="47"/>
      <c r="BQ103" s="47"/>
      <c r="BR103" s="47"/>
      <c r="BS103" s="60">
        <f t="shared" si="263"/>
        <v>0</v>
      </c>
      <c r="BT103" s="43"/>
      <c r="BU103" s="79"/>
      <c r="BV103" s="47"/>
      <c r="BW103" s="47"/>
      <c r="BX103" s="47"/>
      <c r="BY103" s="47"/>
      <c r="BZ103" s="47"/>
      <c r="CA103" s="47"/>
      <c r="CB103" s="47"/>
      <c r="CC103" s="47"/>
      <c r="CD103" s="47"/>
      <c r="CE103" s="60">
        <f t="shared" si="265"/>
        <v>0</v>
      </c>
      <c r="CF103" s="43"/>
      <c r="CG103" s="79"/>
      <c r="CH103" s="47"/>
      <c r="CI103" s="47"/>
      <c r="CJ103" s="47"/>
      <c r="CK103" s="47"/>
      <c r="CL103" s="47"/>
      <c r="CM103" s="47"/>
      <c r="CN103" s="47"/>
      <c r="CO103" s="47"/>
      <c r="CP103" s="47"/>
      <c r="CQ103" s="60">
        <f t="shared" si="267"/>
        <v>0</v>
      </c>
      <c r="CR103" s="43"/>
      <c r="CS103" s="79"/>
      <c r="CT103" s="47"/>
      <c r="CU103" s="47"/>
      <c r="CV103" s="47"/>
      <c r="CW103" s="47"/>
      <c r="CX103" s="47"/>
      <c r="CY103" s="47"/>
      <c r="CZ103" s="47"/>
      <c r="DA103" s="47"/>
      <c r="DB103" s="47"/>
      <c r="DC103" s="60">
        <f t="shared" si="269"/>
        <v>0</v>
      </c>
      <c r="DD103" s="43"/>
      <c r="DE103" s="79"/>
      <c r="DF103" s="47"/>
      <c r="DG103" s="47"/>
      <c r="DH103" s="47"/>
      <c r="DI103" s="47"/>
      <c r="DJ103" s="47"/>
      <c r="DK103" s="47"/>
      <c r="DL103" s="47"/>
      <c r="DM103" s="47"/>
      <c r="DN103" s="47"/>
      <c r="DO103" s="60">
        <f t="shared" si="271"/>
        <v>0</v>
      </c>
      <c r="DP103" s="43"/>
      <c r="DQ103" s="79"/>
      <c r="DR103" s="47"/>
      <c r="DS103" s="47"/>
      <c r="DT103" s="47"/>
      <c r="DU103" s="47"/>
      <c r="DV103" s="47"/>
      <c r="DW103" s="47"/>
      <c r="DX103" s="47"/>
      <c r="DY103" s="47"/>
      <c r="DZ103" s="47"/>
      <c r="EA103" s="60">
        <f t="shared" si="273"/>
        <v>0</v>
      </c>
      <c r="EB103" s="43"/>
      <c r="EC103" s="79"/>
      <c r="ED103" s="47"/>
      <c r="EE103" s="47"/>
      <c r="EF103" s="47"/>
      <c r="EG103" s="47"/>
      <c r="EH103" s="47"/>
      <c r="EI103" s="47"/>
      <c r="EJ103" s="47"/>
      <c r="EK103" s="47"/>
      <c r="EL103" s="47"/>
      <c r="EM103" s="60">
        <f t="shared" si="275"/>
        <v>0</v>
      </c>
    </row>
    <row r="104" spans="1:143" hidden="1" outlineLevel="1">
      <c r="A104" s="70" t="s">
        <v>166</v>
      </c>
      <c r="B104" s="43"/>
      <c r="C104" s="79"/>
      <c r="D104" s="47"/>
      <c r="E104" s="47"/>
      <c r="F104" s="47"/>
      <c r="G104" s="47"/>
      <c r="H104" s="47"/>
      <c r="I104" s="47"/>
      <c r="J104" s="47"/>
      <c r="K104" s="60">
        <f t="shared" si="237"/>
        <v>0</v>
      </c>
      <c r="L104" s="43"/>
      <c r="M104" s="79"/>
      <c r="N104" s="47"/>
      <c r="O104" s="47"/>
      <c r="P104" s="47"/>
      <c r="Q104" s="47"/>
      <c r="R104" s="47"/>
      <c r="S104" s="47"/>
      <c r="T104" s="47"/>
      <c r="U104" s="47"/>
      <c r="V104" s="47"/>
      <c r="W104" s="60">
        <f t="shared" si="247"/>
        <v>0</v>
      </c>
      <c r="X104" s="43"/>
      <c r="Y104" s="79"/>
      <c r="Z104" s="47"/>
      <c r="AA104" s="47"/>
      <c r="AB104" s="47"/>
      <c r="AC104" s="47"/>
      <c r="AD104" s="47"/>
      <c r="AE104" s="47"/>
      <c r="AF104" s="47"/>
      <c r="AG104" s="47"/>
      <c r="AH104" s="47"/>
      <c r="AI104" s="60">
        <f t="shared" si="257"/>
        <v>0</v>
      </c>
      <c r="AJ104" s="43"/>
      <c r="AK104" s="79"/>
      <c r="AL104" s="47"/>
      <c r="AM104" s="47"/>
      <c r="AN104" s="47"/>
      <c r="AO104" s="47"/>
      <c r="AP104" s="47"/>
      <c r="AQ104" s="47"/>
      <c r="AR104" s="47"/>
      <c r="AS104" s="47"/>
      <c r="AT104" s="47"/>
      <c r="AU104" s="60">
        <f t="shared" si="259"/>
        <v>0</v>
      </c>
      <c r="AV104" s="43"/>
      <c r="AW104" s="79"/>
      <c r="AX104" s="47"/>
      <c r="AY104" s="47"/>
      <c r="AZ104" s="47"/>
      <c r="BA104" s="47"/>
      <c r="BB104" s="47"/>
      <c r="BC104" s="47"/>
      <c r="BD104" s="47"/>
      <c r="BE104" s="47"/>
      <c r="BF104" s="47"/>
      <c r="BG104" s="60">
        <f t="shared" si="261"/>
        <v>0</v>
      </c>
      <c r="BH104" s="43"/>
      <c r="BI104" s="79"/>
      <c r="BJ104" s="47"/>
      <c r="BK104" s="47"/>
      <c r="BL104" s="47"/>
      <c r="BM104" s="47"/>
      <c r="BN104" s="47"/>
      <c r="BO104" s="47"/>
      <c r="BP104" s="47"/>
      <c r="BQ104" s="47"/>
      <c r="BR104" s="47"/>
      <c r="BS104" s="60">
        <f t="shared" si="263"/>
        <v>0</v>
      </c>
      <c r="BT104" s="43"/>
      <c r="BU104" s="79"/>
      <c r="BV104" s="47"/>
      <c r="BW104" s="47"/>
      <c r="BX104" s="47"/>
      <c r="BY104" s="47"/>
      <c r="BZ104" s="47"/>
      <c r="CA104" s="47"/>
      <c r="CB104" s="47"/>
      <c r="CC104" s="47"/>
      <c r="CD104" s="47"/>
      <c r="CE104" s="60">
        <f t="shared" si="265"/>
        <v>0</v>
      </c>
      <c r="CF104" s="43"/>
      <c r="CG104" s="79"/>
      <c r="CH104" s="47"/>
      <c r="CI104" s="47"/>
      <c r="CJ104" s="47"/>
      <c r="CK104" s="47"/>
      <c r="CL104" s="47"/>
      <c r="CM104" s="47"/>
      <c r="CN104" s="47"/>
      <c r="CO104" s="47"/>
      <c r="CP104" s="47"/>
      <c r="CQ104" s="60">
        <f t="shared" si="267"/>
        <v>0</v>
      </c>
      <c r="CR104" s="43"/>
      <c r="CS104" s="79"/>
      <c r="CT104" s="47"/>
      <c r="CU104" s="47"/>
      <c r="CV104" s="47"/>
      <c r="CW104" s="47"/>
      <c r="CX104" s="47"/>
      <c r="CY104" s="47"/>
      <c r="CZ104" s="47"/>
      <c r="DA104" s="47"/>
      <c r="DB104" s="47"/>
      <c r="DC104" s="60">
        <f t="shared" si="269"/>
        <v>0</v>
      </c>
      <c r="DD104" s="43"/>
      <c r="DE104" s="79"/>
      <c r="DF104" s="47"/>
      <c r="DG104" s="47"/>
      <c r="DH104" s="47"/>
      <c r="DI104" s="47"/>
      <c r="DJ104" s="47"/>
      <c r="DK104" s="47"/>
      <c r="DL104" s="47"/>
      <c r="DM104" s="47"/>
      <c r="DN104" s="47"/>
      <c r="DO104" s="60">
        <f t="shared" si="271"/>
        <v>0</v>
      </c>
      <c r="DP104" s="43"/>
      <c r="DQ104" s="79"/>
      <c r="DR104" s="47"/>
      <c r="DS104" s="47"/>
      <c r="DT104" s="47"/>
      <c r="DU104" s="47"/>
      <c r="DV104" s="47"/>
      <c r="DW104" s="47"/>
      <c r="DX104" s="47"/>
      <c r="DY104" s="47"/>
      <c r="DZ104" s="47"/>
      <c r="EA104" s="60">
        <f t="shared" si="273"/>
        <v>0</v>
      </c>
      <c r="EB104" s="43"/>
      <c r="EC104" s="79"/>
      <c r="ED104" s="47"/>
      <c r="EE104" s="47"/>
      <c r="EF104" s="47"/>
      <c r="EG104" s="47"/>
      <c r="EH104" s="47"/>
      <c r="EI104" s="47"/>
      <c r="EJ104" s="47"/>
      <c r="EK104" s="47"/>
      <c r="EL104" s="47"/>
      <c r="EM104" s="60">
        <f t="shared" si="275"/>
        <v>0</v>
      </c>
    </row>
    <row r="105" spans="1:143" hidden="1" outlineLevel="1">
      <c r="A105" s="70" t="s">
        <v>167</v>
      </c>
      <c r="B105" s="43"/>
      <c r="C105" s="79"/>
      <c r="D105" s="47"/>
      <c r="E105" s="47"/>
      <c r="F105" s="47"/>
      <c r="G105" s="47"/>
      <c r="H105" s="47"/>
      <c r="I105" s="47"/>
      <c r="J105" s="47"/>
      <c r="K105" s="60">
        <f t="shared" si="237"/>
        <v>0</v>
      </c>
      <c r="L105" s="43"/>
      <c r="M105" s="79"/>
      <c r="N105" s="47"/>
      <c r="O105" s="47"/>
      <c r="P105" s="47"/>
      <c r="Q105" s="47"/>
      <c r="R105" s="47"/>
      <c r="S105" s="47"/>
      <c r="T105" s="47"/>
      <c r="U105" s="47"/>
      <c r="V105" s="47"/>
      <c r="W105" s="60">
        <f t="shared" si="247"/>
        <v>0</v>
      </c>
      <c r="X105" s="43"/>
      <c r="Y105" s="79"/>
      <c r="Z105" s="47"/>
      <c r="AA105" s="47"/>
      <c r="AB105" s="47"/>
      <c r="AC105" s="47"/>
      <c r="AD105" s="47"/>
      <c r="AE105" s="47"/>
      <c r="AF105" s="47"/>
      <c r="AG105" s="47"/>
      <c r="AH105" s="47"/>
      <c r="AI105" s="60">
        <f t="shared" si="257"/>
        <v>0</v>
      </c>
      <c r="AJ105" s="43"/>
      <c r="AK105" s="79"/>
      <c r="AL105" s="47"/>
      <c r="AM105" s="47"/>
      <c r="AN105" s="47"/>
      <c r="AO105" s="47"/>
      <c r="AP105" s="47"/>
      <c r="AQ105" s="47"/>
      <c r="AR105" s="47"/>
      <c r="AS105" s="47"/>
      <c r="AT105" s="47"/>
      <c r="AU105" s="60">
        <f t="shared" si="259"/>
        <v>0</v>
      </c>
      <c r="AV105" s="43"/>
      <c r="AW105" s="79"/>
      <c r="AX105" s="47"/>
      <c r="AY105" s="47"/>
      <c r="AZ105" s="47"/>
      <c r="BA105" s="47"/>
      <c r="BB105" s="47"/>
      <c r="BC105" s="47"/>
      <c r="BD105" s="47"/>
      <c r="BE105" s="47"/>
      <c r="BF105" s="47"/>
      <c r="BG105" s="60">
        <f t="shared" si="261"/>
        <v>0</v>
      </c>
      <c r="BH105" s="43"/>
      <c r="BI105" s="79"/>
      <c r="BJ105" s="47"/>
      <c r="BK105" s="47"/>
      <c r="BL105" s="47"/>
      <c r="BM105" s="47"/>
      <c r="BN105" s="47"/>
      <c r="BO105" s="47"/>
      <c r="BP105" s="47"/>
      <c r="BQ105" s="47"/>
      <c r="BR105" s="47"/>
      <c r="BS105" s="60">
        <f t="shared" si="263"/>
        <v>0</v>
      </c>
      <c r="BT105" s="43"/>
      <c r="BU105" s="79"/>
      <c r="BV105" s="47"/>
      <c r="BW105" s="47"/>
      <c r="BX105" s="47"/>
      <c r="BY105" s="47"/>
      <c r="BZ105" s="47"/>
      <c r="CA105" s="47"/>
      <c r="CB105" s="47"/>
      <c r="CC105" s="47"/>
      <c r="CD105" s="47"/>
      <c r="CE105" s="60">
        <f t="shared" si="265"/>
        <v>0</v>
      </c>
      <c r="CF105" s="43"/>
      <c r="CG105" s="79"/>
      <c r="CH105" s="47"/>
      <c r="CI105" s="47"/>
      <c r="CJ105" s="47"/>
      <c r="CK105" s="47"/>
      <c r="CL105" s="47"/>
      <c r="CM105" s="47"/>
      <c r="CN105" s="47"/>
      <c r="CO105" s="47"/>
      <c r="CP105" s="47"/>
      <c r="CQ105" s="60">
        <f t="shared" si="267"/>
        <v>0</v>
      </c>
      <c r="CR105" s="43"/>
      <c r="CS105" s="79"/>
      <c r="CT105" s="47"/>
      <c r="CU105" s="47"/>
      <c r="CV105" s="47"/>
      <c r="CW105" s="47"/>
      <c r="CX105" s="47"/>
      <c r="CY105" s="47"/>
      <c r="CZ105" s="47"/>
      <c r="DA105" s="47"/>
      <c r="DB105" s="47"/>
      <c r="DC105" s="60">
        <f t="shared" si="269"/>
        <v>0</v>
      </c>
      <c r="DD105" s="43"/>
      <c r="DE105" s="79"/>
      <c r="DF105" s="47"/>
      <c r="DG105" s="47"/>
      <c r="DH105" s="47"/>
      <c r="DI105" s="47"/>
      <c r="DJ105" s="47"/>
      <c r="DK105" s="47"/>
      <c r="DL105" s="47"/>
      <c r="DM105" s="47"/>
      <c r="DN105" s="47"/>
      <c r="DO105" s="60">
        <f t="shared" si="271"/>
        <v>0</v>
      </c>
      <c r="DP105" s="43"/>
      <c r="DQ105" s="79"/>
      <c r="DR105" s="47"/>
      <c r="DS105" s="47"/>
      <c r="DT105" s="47"/>
      <c r="DU105" s="47"/>
      <c r="DV105" s="47"/>
      <c r="DW105" s="47"/>
      <c r="DX105" s="47"/>
      <c r="DY105" s="47"/>
      <c r="DZ105" s="47"/>
      <c r="EA105" s="60">
        <f t="shared" si="273"/>
        <v>0</v>
      </c>
      <c r="EB105" s="43"/>
      <c r="EC105" s="79"/>
      <c r="ED105" s="47"/>
      <c r="EE105" s="47"/>
      <c r="EF105" s="47"/>
      <c r="EG105" s="47"/>
      <c r="EH105" s="47"/>
      <c r="EI105" s="47"/>
      <c r="EJ105" s="47"/>
      <c r="EK105" s="47"/>
      <c r="EL105" s="47"/>
      <c r="EM105" s="60">
        <f t="shared" si="275"/>
        <v>0</v>
      </c>
    </row>
    <row r="106" spans="1:143" ht="15.75" hidden="1" outlineLevel="1" thickBot="1">
      <c r="A106" s="71"/>
      <c r="B106" s="43"/>
      <c r="C106" s="80"/>
      <c r="D106" s="48"/>
      <c r="E106" s="48"/>
      <c r="F106" s="48"/>
      <c r="G106" s="48"/>
      <c r="H106" s="48"/>
      <c r="I106" s="48"/>
      <c r="J106" s="48"/>
      <c r="K106" s="61"/>
      <c r="L106" s="43"/>
      <c r="M106" s="80"/>
      <c r="N106" s="48"/>
      <c r="O106" s="48"/>
      <c r="P106" s="48"/>
      <c r="Q106" s="48"/>
      <c r="R106" s="48"/>
      <c r="S106" s="48"/>
      <c r="T106" s="48"/>
      <c r="U106" s="48"/>
      <c r="V106" s="48"/>
      <c r="W106" s="61"/>
      <c r="X106" s="43"/>
      <c r="Y106" s="80"/>
      <c r="Z106" s="48"/>
      <c r="AA106" s="48"/>
      <c r="AB106" s="48"/>
      <c r="AC106" s="48"/>
      <c r="AD106" s="48"/>
      <c r="AE106" s="48"/>
      <c r="AF106" s="48"/>
      <c r="AG106" s="48"/>
      <c r="AH106" s="48"/>
      <c r="AI106" s="61"/>
      <c r="AJ106" s="43"/>
      <c r="AK106" s="80"/>
      <c r="AL106" s="48"/>
      <c r="AM106" s="48"/>
      <c r="AN106" s="48"/>
      <c r="AO106" s="48"/>
      <c r="AP106" s="48"/>
      <c r="AQ106" s="48"/>
      <c r="AR106" s="48"/>
      <c r="AS106" s="48"/>
      <c r="AT106" s="48"/>
      <c r="AU106" s="61"/>
      <c r="AV106" s="43"/>
      <c r="AW106" s="80"/>
      <c r="AX106" s="48"/>
      <c r="AY106" s="48"/>
      <c r="AZ106" s="48"/>
      <c r="BA106" s="48"/>
      <c r="BB106" s="48"/>
      <c r="BC106" s="48"/>
      <c r="BD106" s="48"/>
      <c r="BE106" s="48"/>
      <c r="BF106" s="48"/>
      <c r="BG106" s="61"/>
      <c r="BH106" s="43"/>
      <c r="BI106" s="80"/>
      <c r="BJ106" s="48"/>
      <c r="BK106" s="48"/>
      <c r="BL106" s="48"/>
      <c r="BM106" s="48"/>
      <c r="BN106" s="48"/>
      <c r="BO106" s="48"/>
      <c r="BP106" s="48"/>
      <c r="BQ106" s="48"/>
      <c r="BR106" s="48"/>
      <c r="BS106" s="61"/>
      <c r="BT106" s="43"/>
      <c r="BU106" s="80"/>
      <c r="BV106" s="48"/>
      <c r="BW106" s="48"/>
      <c r="BX106" s="48"/>
      <c r="BY106" s="48"/>
      <c r="BZ106" s="48"/>
      <c r="CA106" s="48"/>
      <c r="CB106" s="48"/>
      <c r="CC106" s="48"/>
      <c r="CD106" s="48"/>
      <c r="CE106" s="61"/>
      <c r="CF106" s="43"/>
      <c r="CG106" s="80"/>
      <c r="CH106" s="48"/>
      <c r="CI106" s="48"/>
      <c r="CJ106" s="48"/>
      <c r="CK106" s="48"/>
      <c r="CL106" s="48"/>
      <c r="CM106" s="48"/>
      <c r="CN106" s="48"/>
      <c r="CO106" s="48"/>
      <c r="CP106" s="48"/>
      <c r="CQ106" s="61"/>
      <c r="CR106" s="43"/>
      <c r="CS106" s="80"/>
      <c r="CT106" s="48"/>
      <c r="CU106" s="48"/>
      <c r="CV106" s="48"/>
      <c r="CW106" s="48"/>
      <c r="CX106" s="48"/>
      <c r="CY106" s="48"/>
      <c r="CZ106" s="48"/>
      <c r="DA106" s="48"/>
      <c r="DB106" s="48"/>
      <c r="DC106" s="61"/>
      <c r="DD106" s="43"/>
      <c r="DE106" s="80"/>
      <c r="DF106" s="48"/>
      <c r="DG106" s="48"/>
      <c r="DH106" s="48"/>
      <c r="DI106" s="48"/>
      <c r="DJ106" s="48"/>
      <c r="DK106" s="48"/>
      <c r="DL106" s="48"/>
      <c r="DM106" s="48"/>
      <c r="DN106" s="48"/>
      <c r="DO106" s="61"/>
      <c r="DP106" s="43"/>
      <c r="DQ106" s="80"/>
      <c r="DR106" s="48"/>
      <c r="DS106" s="48"/>
      <c r="DT106" s="48"/>
      <c r="DU106" s="48"/>
      <c r="DV106" s="48"/>
      <c r="DW106" s="48"/>
      <c r="DX106" s="48"/>
      <c r="DY106" s="48"/>
      <c r="DZ106" s="48"/>
      <c r="EA106" s="61"/>
      <c r="EB106" s="43"/>
      <c r="EC106" s="80"/>
      <c r="ED106" s="48"/>
      <c r="EE106" s="48"/>
      <c r="EF106" s="48"/>
      <c r="EG106" s="48"/>
      <c r="EH106" s="48"/>
      <c r="EI106" s="48"/>
      <c r="EJ106" s="48"/>
      <c r="EK106" s="48"/>
      <c r="EL106" s="48"/>
      <c r="EM106" s="61"/>
    </row>
    <row r="107" spans="1:143" ht="15.75" collapsed="1" thickBot="1">
      <c r="A107" s="55"/>
      <c r="B107" s="43"/>
      <c r="C107" s="56"/>
      <c r="D107" s="56"/>
      <c r="E107" s="56"/>
      <c r="F107" s="56"/>
      <c r="G107" s="56"/>
      <c r="H107" s="56"/>
      <c r="I107" s="56"/>
      <c r="J107" s="56"/>
      <c r="K107" s="62"/>
      <c r="L107" s="43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62"/>
      <c r="X107" s="43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62"/>
      <c r="AJ107" s="43"/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62"/>
      <c r="AV107" s="43"/>
      <c r="AW107" s="56"/>
      <c r="AX107" s="56"/>
      <c r="AY107" s="56"/>
      <c r="AZ107" s="56"/>
      <c r="BA107" s="56"/>
      <c r="BB107" s="56"/>
      <c r="BC107" s="56"/>
      <c r="BD107" s="56"/>
      <c r="BE107" s="56"/>
      <c r="BF107" s="56"/>
      <c r="BG107" s="62"/>
      <c r="BH107" s="43"/>
      <c r="BI107" s="56"/>
      <c r="BJ107" s="56"/>
      <c r="BK107" s="56"/>
      <c r="BL107" s="56"/>
      <c r="BM107" s="56"/>
      <c r="BN107" s="56"/>
      <c r="BO107" s="56"/>
      <c r="BP107" s="56"/>
      <c r="BQ107" s="56"/>
      <c r="BR107" s="56"/>
      <c r="BS107" s="62"/>
      <c r="BT107" s="43"/>
      <c r="BU107" s="56"/>
      <c r="BV107" s="56"/>
      <c r="BW107" s="56"/>
      <c r="BX107" s="56"/>
      <c r="BY107" s="56"/>
      <c r="BZ107" s="56"/>
      <c r="CA107" s="56"/>
      <c r="CB107" s="56"/>
      <c r="CC107" s="56"/>
      <c r="CD107" s="56"/>
      <c r="CE107" s="62"/>
      <c r="CF107" s="43"/>
      <c r="CG107" s="56"/>
      <c r="CH107" s="56"/>
      <c r="CI107" s="56"/>
      <c r="CJ107" s="56"/>
      <c r="CK107" s="56"/>
      <c r="CL107" s="56"/>
      <c r="CM107" s="56"/>
      <c r="CN107" s="56"/>
      <c r="CO107" s="56"/>
      <c r="CP107" s="56"/>
      <c r="CQ107" s="62"/>
      <c r="CR107" s="43"/>
      <c r="CS107" s="56"/>
      <c r="CT107" s="56"/>
      <c r="CU107" s="56"/>
      <c r="CV107" s="56"/>
      <c r="CW107" s="56"/>
      <c r="CX107" s="56"/>
      <c r="CY107" s="56"/>
      <c r="CZ107" s="56"/>
      <c r="DA107" s="56"/>
      <c r="DB107" s="56"/>
      <c r="DC107" s="62"/>
      <c r="DD107" s="43"/>
      <c r="DE107" s="56"/>
      <c r="DF107" s="56"/>
      <c r="DG107" s="56"/>
      <c r="DH107" s="56"/>
      <c r="DI107" s="56"/>
      <c r="DJ107" s="56"/>
      <c r="DK107" s="56"/>
      <c r="DL107" s="56"/>
      <c r="DM107" s="56"/>
      <c r="DN107" s="56"/>
      <c r="DO107" s="62"/>
      <c r="DP107" s="43"/>
      <c r="DQ107" s="56"/>
      <c r="DR107" s="56"/>
      <c r="DS107" s="56"/>
      <c r="DT107" s="56"/>
      <c r="DU107" s="56"/>
      <c r="DV107" s="56"/>
      <c r="DW107" s="56"/>
      <c r="DX107" s="56"/>
      <c r="DY107" s="56"/>
      <c r="DZ107" s="56"/>
      <c r="EA107" s="62"/>
      <c r="EB107" s="43"/>
      <c r="EC107" s="56"/>
      <c r="ED107" s="56"/>
      <c r="EE107" s="56"/>
      <c r="EF107" s="56"/>
      <c r="EG107" s="56"/>
      <c r="EH107" s="56"/>
      <c r="EI107" s="56"/>
      <c r="EJ107" s="56"/>
      <c r="EK107" s="56"/>
      <c r="EL107" s="56"/>
      <c r="EM107" s="62"/>
    </row>
    <row r="108" spans="1:143">
      <c r="A108" s="73" t="s">
        <v>168</v>
      </c>
      <c r="B108" s="44"/>
      <c r="C108" s="82">
        <f>+SUM(C109:C119)</f>
        <v>0</v>
      </c>
      <c r="D108" s="54">
        <f t="shared" ref="D108" si="276">+SUM(D109:D119)</f>
        <v>0</v>
      </c>
      <c r="E108" s="54">
        <f t="shared" ref="E108" si="277">+SUM(E109:E119)</f>
        <v>0</v>
      </c>
      <c r="F108" s="54">
        <f t="shared" ref="F108" si="278">+SUM(F109:F119)</f>
        <v>0</v>
      </c>
      <c r="G108" s="54">
        <f t="shared" ref="G108" si="279">+SUM(G109:G119)</f>
        <v>0</v>
      </c>
      <c r="H108" s="54">
        <f t="shared" ref="H108" si="280">+SUM(H109:H119)</f>
        <v>0</v>
      </c>
      <c r="I108" s="54">
        <f t="shared" ref="I108" si="281">+SUM(I109:I119)</f>
        <v>0</v>
      </c>
      <c r="J108" s="54">
        <f t="shared" ref="J108" si="282">+SUM(J109:J119)</f>
        <v>0</v>
      </c>
      <c r="K108" s="54">
        <f t="shared" ref="K108:K119" si="283">+SUM(C108:J108)</f>
        <v>0</v>
      </c>
      <c r="L108" s="44"/>
      <c r="M108" s="82">
        <f>+SUM(M109:M119)</f>
        <v>0</v>
      </c>
      <c r="N108" s="54">
        <f t="shared" ref="N108" si="284">+SUM(N109:N119)</f>
        <v>0</v>
      </c>
      <c r="O108" s="54">
        <f t="shared" ref="O108" si="285">+SUM(O109:O119)</f>
        <v>0</v>
      </c>
      <c r="P108" s="54">
        <f t="shared" ref="P108" si="286">+SUM(P109:P119)</f>
        <v>0</v>
      </c>
      <c r="Q108" s="54">
        <f t="shared" ref="Q108" si="287">+SUM(Q109:Q119)</f>
        <v>0</v>
      </c>
      <c r="R108" s="54">
        <f t="shared" ref="R108" si="288">+SUM(R109:R119)</f>
        <v>0</v>
      </c>
      <c r="S108" s="54">
        <f t="shared" ref="S108" si="289">+SUM(S109:S119)</f>
        <v>0</v>
      </c>
      <c r="T108" s="54">
        <f t="shared" ref="T108" si="290">+SUM(T109:T119)</f>
        <v>0</v>
      </c>
      <c r="U108" s="54">
        <f t="shared" ref="U108" si="291">+SUM(U109:U119)</f>
        <v>0</v>
      </c>
      <c r="V108" s="54">
        <f t="shared" ref="V108" si="292">+SUM(V109:V119)</f>
        <v>0</v>
      </c>
      <c r="W108" s="54">
        <f t="shared" ref="W108:W119" si="293">+SUM(M108:V108)</f>
        <v>0</v>
      </c>
      <c r="X108" s="44"/>
      <c r="Y108" s="82">
        <f>+SUM(Y109:Y119)</f>
        <v>0</v>
      </c>
      <c r="Z108" s="54">
        <f t="shared" ref="Z108" si="294">+SUM(Z109:Z119)</f>
        <v>0</v>
      </c>
      <c r="AA108" s="54">
        <f t="shared" ref="AA108" si="295">+SUM(AA109:AA119)</f>
        <v>0</v>
      </c>
      <c r="AB108" s="54">
        <f t="shared" ref="AB108" si="296">+SUM(AB109:AB119)</f>
        <v>0</v>
      </c>
      <c r="AC108" s="54">
        <f t="shared" ref="AC108" si="297">+SUM(AC109:AC119)</f>
        <v>0</v>
      </c>
      <c r="AD108" s="54">
        <f t="shared" ref="AD108" si="298">+SUM(AD109:AD119)</f>
        <v>0</v>
      </c>
      <c r="AE108" s="54">
        <f t="shared" ref="AE108" si="299">+SUM(AE109:AE119)</f>
        <v>0</v>
      </c>
      <c r="AF108" s="54">
        <f t="shared" ref="AF108" si="300">+SUM(AF109:AF119)</f>
        <v>0</v>
      </c>
      <c r="AG108" s="54">
        <f t="shared" ref="AG108" si="301">+SUM(AG109:AG119)</f>
        <v>0</v>
      </c>
      <c r="AH108" s="54">
        <f t="shared" ref="AH108" si="302">+SUM(AH109:AH119)</f>
        <v>0</v>
      </c>
      <c r="AI108" s="54">
        <f t="shared" ref="AI108:AI119" si="303">+SUM(Y108:AH108)</f>
        <v>0</v>
      </c>
      <c r="AJ108" s="44"/>
      <c r="AK108" s="82">
        <f>+SUM(AK109:AK119)</f>
        <v>0</v>
      </c>
      <c r="AL108" s="54">
        <f t="shared" ref="AL108:AT108" si="304">+SUM(AL109:AL119)</f>
        <v>0</v>
      </c>
      <c r="AM108" s="54">
        <f t="shared" si="304"/>
        <v>0</v>
      </c>
      <c r="AN108" s="54">
        <f t="shared" si="304"/>
        <v>0</v>
      </c>
      <c r="AO108" s="54">
        <f t="shared" si="304"/>
        <v>0</v>
      </c>
      <c r="AP108" s="54">
        <f t="shared" si="304"/>
        <v>0</v>
      </c>
      <c r="AQ108" s="54">
        <f t="shared" si="304"/>
        <v>0</v>
      </c>
      <c r="AR108" s="54">
        <f t="shared" si="304"/>
        <v>0</v>
      </c>
      <c r="AS108" s="54">
        <f t="shared" si="304"/>
        <v>0</v>
      </c>
      <c r="AT108" s="54">
        <f t="shared" si="304"/>
        <v>0</v>
      </c>
      <c r="AU108" s="54">
        <f t="shared" ref="AU108:AU119" si="305">+SUM(AK108:AT108)</f>
        <v>0</v>
      </c>
      <c r="AV108" s="44"/>
      <c r="AW108" s="82">
        <f>+SUM(AW109:AW119)</f>
        <v>0</v>
      </c>
      <c r="AX108" s="54">
        <f t="shared" ref="AX108:BF108" si="306">+SUM(AX109:AX119)</f>
        <v>0</v>
      </c>
      <c r="AY108" s="54">
        <f t="shared" si="306"/>
        <v>0</v>
      </c>
      <c r="AZ108" s="54">
        <f t="shared" si="306"/>
        <v>0</v>
      </c>
      <c r="BA108" s="54">
        <f t="shared" si="306"/>
        <v>0</v>
      </c>
      <c r="BB108" s="54">
        <f t="shared" si="306"/>
        <v>0</v>
      </c>
      <c r="BC108" s="54">
        <f t="shared" si="306"/>
        <v>0</v>
      </c>
      <c r="BD108" s="54">
        <f t="shared" si="306"/>
        <v>0</v>
      </c>
      <c r="BE108" s="54">
        <f t="shared" si="306"/>
        <v>0</v>
      </c>
      <c r="BF108" s="54">
        <f t="shared" si="306"/>
        <v>0</v>
      </c>
      <c r="BG108" s="54">
        <f t="shared" ref="BG108:BG119" si="307">+SUM(AW108:BF108)</f>
        <v>0</v>
      </c>
      <c r="BH108" s="44"/>
      <c r="BI108" s="82">
        <f>+SUM(BI109:BI119)</f>
        <v>0</v>
      </c>
      <c r="BJ108" s="54">
        <f t="shared" ref="BJ108:BR108" si="308">+SUM(BJ109:BJ119)</f>
        <v>0</v>
      </c>
      <c r="BK108" s="54">
        <f t="shared" si="308"/>
        <v>0</v>
      </c>
      <c r="BL108" s="54">
        <f t="shared" si="308"/>
        <v>0</v>
      </c>
      <c r="BM108" s="54">
        <f t="shared" si="308"/>
        <v>0</v>
      </c>
      <c r="BN108" s="54">
        <f t="shared" si="308"/>
        <v>0</v>
      </c>
      <c r="BO108" s="54">
        <f t="shared" si="308"/>
        <v>0</v>
      </c>
      <c r="BP108" s="54">
        <f t="shared" si="308"/>
        <v>0</v>
      </c>
      <c r="BQ108" s="54">
        <f t="shared" si="308"/>
        <v>0</v>
      </c>
      <c r="BR108" s="54">
        <f t="shared" si="308"/>
        <v>0</v>
      </c>
      <c r="BS108" s="54">
        <f t="shared" ref="BS108:BS119" si="309">+SUM(BI108:BR108)</f>
        <v>0</v>
      </c>
      <c r="BT108" s="44"/>
      <c r="BU108" s="82">
        <f>+SUM(BU109:BU119)</f>
        <v>0</v>
      </c>
      <c r="BV108" s="54">
        <f t="shared" ref="BV108:CD108" si="310">+SUM(BV109:BV119)</f>
        <v>0</v>
      </c>
      <c r="BW108" s="54">
        <f t="shared" si="310"/>
        <v>0</v>
      </c>
      <c r="BX108" s="54">
        <f t="shared" si="310"/>
        <v>0</v>
      </c>
      <c r="BY108" s="54">
        <f t="shared" si="310"/>
        <v>0</v>
      </c>
      <c r="BZ108" s="54">
        <f t="shared" si="310"/>
        <v>0</v>
      </c>
      <c r="CA108" s="54">
        <f t="shared" si="310"/>
        <v>0</v>
      </c>
      <c r="CB108" s="54">
        <f t="shared" si="310"/>
        <v>0</v>
      </c>
      <c r="CC108" s="54">
        <f t="shared" si="310"/>
        <v>0</v>
      </c>
      <c r="CD108" s="54">
        <f t="shared" si="310"/>
        <v>0</v>
      </c>
      <c r="CE108" s="54">
        <f t="shared" ref="CE108:CE119" si="311">+SUM(BU108:CD108)</f>
        <v>0</v>
      </c>
      <c r="CF108" s="44"/>
      <c r="CG108" s="82">
        <f>+SUM(CG109:CG119)</f>
        <v>0</v>
      </c>
      <c r="CH108" s="54">
        <f t="shared" ref="CH108:CP108" si="312">+SUM(CH109:CH119)</f>
        <v>0</v>
      </c>
      <c r="CI108" s="54">
        <f t="shared" si="312"/>
        <v>0</v>
      </c>
      <c r="CJ108" s="54">
        <f t="shared" si="312"/>
        <v>0</v>
      </c>
      <c r="CK108" s="54">
        <f t="shared" si="312"/>
        <v>0</v>
      </c>
      <c r="CL108" s="54">
        <f t="shared" si="312"/>
        <v>0</v>
      </c>
      <c r="CM108" s="54">
        <f t="shared" si="312"/>
        <v>0</v>
      </c>
      <c r="CN108" s="54">
        <f t="shared" si="312"/>
        <v>0</v>
      </c>
      <c r="CO108" s="54">
        <f t="shared" si="312"/>
        <v>0</v>
      </c>
      <c r="CP108" s="54">
        <f t="shared" si="312"/>
        <v>0</v>
      </c>
      <c r="CQ108" s="54">
        <f t="shared" ref="CQ108:CQ119" si="313">+SUM(CG108:CP108)</f>
        <v>0</v>
      </c>
      <c r="CR108" s="44"/>
      <c r="CS108" s="82">
        <f>+SUM(CS109:CS119)</f>
        <v>0</v>
      </c>
      <c r="CT108" s="54">
        <f t="shared" ref="CT108:DB108" si="314">+SUM(CT109:CT119)</f>
        <v>0</v>
      </c>
      <c r="CU108" s="54">
        <f t="shared" si="314"/>
        <v>0</v>
      </c>
      <c r="CV108" s="54">
        <f t="shared" si="314"/>
        <v>0</v>
      </c>
      <c r="CW108" s="54">
        <f t="shared" si="314"/>
        <v>0</v>
      </c>
      <c r="CX108" s="54">
        <f t="shared" si="314"/>
        <v>0</v>
      </c>
      <c r="CY108" s="54">
        <f t="shared" si="314"/>
        <v>0</v>
      </c>
      <c r="CZ108" s="54">
        <f t="shared" si="314"/>
        <v>0</v>
      </c>
      <c r="DA108" s="54">
        <f t="shared" si="314"/>
        <v>0</v>
      </c>
      <c r="DB108" s="54">
        <f t="shared" si="314"/>
        <v>0</v>
      </c>
      <c r="DC108" s="54">
        <f t="shared" ref="DC108:DC119" si="315">+SUM(CS108:DB108)</f>
        <v>0</v>
      </c>
      <c r="DD108" s="44"/>
      <c r="DE108" s="82">
        <f>+SUM(DE109:DE119)</f>
        <v>0</v>
      </c>
      <c r="DF108" s="54">
        <f t="shared" ref="DF108:DN108" si="316">+SUM(DF109:DF119)</f>
        <v>0</v>
      </c>
      <c r="DG108" s="54">
        <f t="shared" si="316"/>
        <v>0</v>
      </c>
      <c r="DH108" s="54">
        <f t="shared" si="316"/>
        <v>0</v>
      </c>
      <c r="DI108" s="54">
        <f t="shared" si="316"/>
        <v>0</v>
      </c>
      <c r="DJ108" s="54">
        <f t="shared" si="316"/>
        <v>0</v>
      </c>
      <c r="DK108" s="54">
        <f t="shared" si="316"/>
        <v>0</v>
      </c>
      <c r="DL108" s="54">
        <f t="shared" si="316"/>
        <v>0</v>
      </c>
      <c r="DM108" s="54">
        <f t="shared" si="316"/>
        <v>0</v>
      </c>
      <c r="DN108" s="54">
        <f t="shared" si="316"/>
        <v>0</v>
      </c>
      <c r="DO108" s="54">
        <f t="shared" ref="DO108:DO119" si="317">+SUM(DE108:DN108)</f>
        <v>0</v>
      </c>
      <c r="DP108" s="44"/>
      <c r="DQ108" s="82">
        <f>+SUM(DQ109:DQ119)</f>
        <v>0</v>
      </c>
      <c r="DR108" s="54">
        <f t="shared" ref="DR108:DZ108" si="318">+SUM(DR109:DR119)</f>
        <v>0</v>
      </c>
      <c r="DS108" s="54">
        <f t="shared" si="318"/>
        <v>0</v>
      </c>
      <c r="DT108" s="54">
        <f t="shared" si="318"/>
        <v>0</v>
      </c>
      <c r="DU108" s="54">
        <f t="shared" si="318"/>
        <v>0</v>
      </c>
      <c r="DV108" s="54">
        <f t="shared" si="318"/>
        <v>0</v>
      </c>
      <c r="DW108" s="54">
        <f t="shared" si="318"/>
        <v>0</v>
      </c>
      <c r="DX108" s="54">
        <f t="shared" si="318"/>
        <v>0</v>
      </c>
      <c r="DY108" s="54">
        <f t="shared" si="318"/>
        <v>0</v>
      </c>
      <c r="DZ108" s="54">
        <f t="shared" si="318"/>
        <v>0</v>
      </c>
      <c r="EA108" s="54">
        <f t="shared" ref="EA108:EA119" si="319">+SUM(DQ108:DZ108)</f>
        <v>0</v>
      </c>
      <c r="EB108" s="44"/>
      <c r="EC108" s="82">
        <f>+SUM(EC109:EC119)</f>
        <v>0</v>
      </c>
      <c r="ED108" s="54">
        <f t="shared" ref="ED108:EL108" si="320">+SUM(ED109:ED119)</f>
        <v>0</v>
      </c>
      <c r="EE108" s="54">
        <f t="shared" si="320"/>
        <v>0</v>
      </c>
      <c r="EF108" s="54">
        <f t="shared" si="320"/>
        <v>0</v>
      </c>
      <c r="EG108" s="54">
        <f t="shared" si="320"/>
        <v>0</v>
      </c>
      <c r="EH108" s="54">
        <f t="shared" si="320"/>
        <v>0</v>
      </c>
      <c r="EI108" s="54">
        <f t="shared" si="320"/>
        <v>0</v>
      </c>
      <c r="EJ108" s="54">
        <f t="shared" si="320"/>
        <v>0</v>
      </c>
      <c r="EK108" s="54">
        <f t="shared" si="320"/>
        <v>0</v>
      </c>
      <c r="EL108" s="54">
        <f t="shared" si="320"/>
        <v>0</v>
      </c>
      <c r="EM108" s="54">
        <f t="shared" ref="EM108:EM119" si="321">+SUM(EC108:EL108)</f>
        <v>0</v>
      </c>
    </row>
    <row r="109" spans="1:143" hidden="1" outlineLevel="1">
      <c r="A109" s="74" t="s">
        <v>83</v>
      </c>
      <c r="B109" s="43"/>
      <c r="C109" s="83"/>
      <c r="D109" s="49"/>
      <c r="E109" s="49"/>
      <c r="F109" s="49"/>
      <c r="G109" s="49"/>
      <c r="H109" s="49"/>
      <c r="I109" s="49"/>
      <c r="J109" s="49"/>
      <c r="K109" s="63">
        <f t="shared" si="283"/>
        <v>0</v>
      </c>
      <c r="L109" s="43"/>
      <c r="M109" s="83"/>
      <c r="N109" s="49"/>
      <c r="O109" s="49"/>
      <c r="P109" s="49"/>
      <c r="Q109" s="49"/>
      <c r="R109" s="49"/>
      <c r="S109" s="49"/>
      <c r="T109" s="49"/>
      <c r="U109" s="49"/>
      <c r="V109" s="49"/>
      <c r="W109" s="63">
        <f t="shared" si="293"/>
        <v>0</v>
      </c>
      <c r="X109" s="43"/>
      <c r="Y109" s="83"/>
      <c r="Z109" s="49"/>
      <c r="AA109" s="49"/>
      <c r="AB109" s="49"/>
      <c r="AC109" s="49"/>
      <c r="AD109" s="49"/>
      <c r="AE109" s="49"/>
      <c r="AF109" s="49"/>
      <c r="AG109" s="49"/>
      <c r="AH109" s="49"/>
      <c r="AI109" s="63">
        <f t="shared" si="303"/>
        <v>0</v>
      </c>
      <c r="AJ109" s="43"/>
      <c r="AK109" s="83"/>
      <c r="AL109" s="49"/>
      <c r="AM109" s="49"/>
      <c r="AN109" s="49"/>
      <c r="AO109" s="49"/>
      <c r="AP109" s="49"/>
      <c r="AQ109" s="49"/>
      <c r="AR109" s="49"/>
      <c r="AS109" s="49"/>
      <c r="AT109" s="49"/>
      <c r="AU109" s="63">
        <f t="shared" si="305"/>
        <v>0</v>
      </c>
      <c r="AV109" s="43"/>
      <c r="AW109" s="83"/>
      <c r="AX109" s="49"/>
      <c r="AY109" s="49"/>
      <c r="AZ109" s="49"/>
      <c r="BA109" s="49"/>
      <c r="BB109" s="49"/>
      <c r="BC109" s="49"/>
      <c r="BD109" s="49"/>
      <c r="BE109" s="49"/>
      <c r="BF109" s="49"/>
      <c r="BG109" s="63">
        <f t="shared" si="307"/>
        <v>0</v>
      </c>
      <c r="BH109" s="43"/>
      <c r="BI109" s="83"/>
      <c r="BJ109" s="49"/>
      <c r="BK109" s="49"/>
      <c r="BL109" s="49"/>
      <c r="BM109" s="49"/>
      <c r="BN109" s="49"/>
      <c r="BO109" s="49"/>
      <c r="BP109" s="49"/>
      <c r="BQ109" s="49"/>
      <c r="BR109" s="49"/>
      <c r="BS109" s="63">
        <f t="shared" si="309"/>
        <v>0</v>
      </c>
      <c r="BT109" s="43"/>
      <c r="BU109" s="83"/>
      <c r="BV109" s="49"/>
      <c r="BW109" s="49"/>
      <c r="BX109" s="49"/>
      <c r="BY109" s="49"/>
      <c r="BZ109" s="49"/>
      <c r="CA109" s="49"/>
      <c r="CB109" s="49"/>
      <c r="CC109" s="49"/>
      <c r="CD109" s="49"/>
      <c r="CE109" s="63">
        <f t="shared" si="311"/>
        <v>0</v>
      </c>
      <c r="CF109" s="43"/>
      <c r="CG109" s="83"/>
      <c r="CH109" s="49"/>
      <c r="CI109" s="49"/>
      <c r="CJ109" s="49"/>
      <c r="CK109" s="49"/>
      <c r="CL109" s="49"/>
      <c r="CM109" s="49"/>
      <c r="CN109" s="49"/>
      <c r="CO109" s="49"/>
      <c r="CP109" s="49"/>
      <c r="CQ109" s="63">
        <f t="shared" si="313"/>
        <v>0</v>
      </c>
      <c r="CR109" s="43"/>
      <c r="CS109" s="83"/>
      <c r="CT109" s="49"/>
      <c r="CU109" s="49"/>
      <c r="CV109" s="49"/>
      <c r="CW109" s="49"/>
      <c r="CX109" s="49"/>
      <c r="CY109" s="49"/>
      <c r="CZ109" s="49"/>
      <c r="DA109" s="49"/>
      <c r="DB109" s="49"/>
      <c r="DC109" s="63">
        <f t="shared" si="315"/>
        <v>0</v>
      </c>
      <c r="DD109" s="43"/>
      <c r="DE109" s="83"/>
      <c r="DF109" s="49"/>
      <c r="DG109" s="49"/>
      <c r="DH109" s="49"/>
      <c r="DI109" s="49"/>
      <c r="DJ109" s="49"/>
      <c r="DK109" s="49"/>
      <c r="DL109" s="49"/>
      <c r="DM109" s="49"/>
      <c r="DN109" s="49"/>
      <c r="DO109" s="63">
        <f t="shared" si="317"/>
        <v>0</v>
      </c>
      <c r="DP109" s="43"/>
      <c r="DQ109" s="83"/>
      <c r="DR109" s="49"/>
      <c r="DS109" s="49"/>
      <c r="DT109" s="49"/>
      <c r="DU109" s="49"/>
      <c r="DV109" s="49"/>
      <c r="DW109" s="49"/>
      <c r="DX109" s="49"/>
      <c r="DY109" s="49"/>
      <c r="DZ109" s="49"/>
      <c r="EA109" s="63">
        <f t="shared" si="319"/>
        <v>0</v>
      </c>
      <c r="EB109" s="43"/>
      <c r="EC109" s="83"/>
      <c r="ED109" s="49"/>
      <c r="EE109" s="49"/>
      <c r="EF109" s="49"/>
      <c r="EG109" s="49"/>
      <c r="EH109" s="49"/>
      <c r="EI109" s="49"/>
      <c r="EJ109" s="49"/>
      <c r="EK109" s="49"/>
      <c r="EL109" s="49"/>
      <c r="EM109" s="63">
        <f t="shared" si="321"/>
        <v>0</v>
      </c>
    </row>
    <row r="110" spans="1:143" hidden="1" outlineLevel="1">
      <c r="A110" s="69" t="s">
        <v>176</v>
      </c>
      <c r="B110" s="43"/>
      <c r="C110" s="78"/>
      <c r="D110" s="46"/>
      <c r="E110" s="46"/>
      <c r="F110" s="46"/>
      <c r="G110" s="46"/>
      <c r="H110" s="46"/>
      <c r="I110" s="46"/>
      <c r="J110" s="46"/>
      <c r="K110" s="59">
        <f t="shared" si="283"/>
        <v>0</v>
      </c>
      <c r="L110" s="43"/>
      <c r="M110" s="78"/>
      <c r="N110" s="46"/>
      <c r="O110" s="46"/>
      <c r="P110" s="46"/>
      <c r="Q110" s="46"/>
      <c r="R110" s="46"/>
      <c r="S110" s="46"/>
      <c r="T110" s="46"/>
      <c r="U110" s="46"/>
      <c r="V110" s="46"/>
      <c r="W110" s="59">
        <f t="shared" si="293"/>
        <v>0</v>
      </c>
      <c r="X110" s="43"/>
      <c r="Y110" s="78"/>
      <c r="Z110" s="46"/>
      <c r="AA110" s="46"/>
      <c r="AB110" s="46"/>
      <c r="AC110" s="46"/>
      <c r="AD110" s="46"/>
      <c r="AE110" s="46"/>
      <c r="AF110" s="46"/>
      <c r="AG110" s="46"/>
      <c r="AH110" s="46"/>
      <c r="AI110" s="59">
        <f t="shared" si="303"/>
        <v>0</v>
      </c>
      <c r="AJ110" s="43"/>
      <c r="AK110" s="78"/>
      <c r="AL110" s="46"/>
      <c r="AM110" s="46"/>
      <c r="AN110" s="46"/>
      <c r="AO110" s="46"/>
      <c r="AP110" s="46"/>
      <c r="AQ110" s="46"/>
      <c r="AR110" s="46"/>
      <c r="AS110" s="46"/>
      <c r="AT110" s="46"/>
      <c r="AU110" s="59">
        <f t="shared" si="305"/>
        <v>0</v>
      </c>
      <c r="AV110" s="43"/>
      <c r="AW110" s="78"/>
      <c r="AX110" s="46"/>
      <c r="AY110" s="46"/>
      <c r="AZ110" s="46"/>
      <c r="BA110" s="46"/>
      <c r="BB110" s="46"/>
      <c r="BC110" s="46"/>
      <c r="BD110" s="46"/>
      <c r="BE110" s="46"/>
      <c r="BF110" s="46"/>
      <c r="BG110" s="59">
        <f t="shared" si="307"/>
        <v>0</v>
      </c>
      <c r="BH110" s="43"/>
      <c r="BI110" s="78"/>
      <c r="BJ110" s="46"/>
      <c r="BK110" s="46"/>
      <c r="BL110" s="46"/>
      <c r="BM110" s="46"/>
      <c r="BN110" s="46"/>
      <c r="BO110" s="46"/>
      <c r="BP110" s="46"/>
      <c r="BQ110" s="46"/>
      <c r="BR110" s="46"/>
      <c r="BS110" s="59">
        <f t="shared" si="309"/>
        <v>0</v>
      </c>
      <c r="BT110" s="43"/>
      <c r="BU110" s="78"/>
      <c r="BV110" s="46"/>
      <c r="BW110" s="46"/>
      <c r="BX110" s="46"/>
      <c r="BY110" s="46"/>
      <c r="BZ110" s="46"/>
      <c r="CA110" s="46"/>
      <c r="CB110" s="46"/>
      <c r="CC110" s="46"/>
      <c r="CD110" s="46"/>
      <c r="CE110" s="59">
        <f t="shared" si="311"/>
        <v>0</v>
      </c>
      <c r="CF110" s="43"/>
      <c r="CG110" s="78"/>
      <c r="CH110" s="46"/>
      <c r="CI110" s="46"/>
      <c r="CJ110" s="46"/>
      <c r="CK110" s="46"/>
      <c r="CL110" s="46"/>
      <c r="CM110" s="46"/>
      <c r="CN110" s="46"/>
      <c r="CO110" s="46"/>
      <c r="CP110" s="46"/>
      <c r="CQ110" s="59">
        <f t="shared" si="313"/>
        <v>0</v>
      </c>
      <c r="CR110" s="43"/>
      <c r="CS110" s="78"/>
      <c r="CT110" s="46"/>
      <c r="CU110" s="46"/>
      <c r="CV110" s="46"/>
      <c r="CW110" s="46"/>
      <c r="CX110" s="46"/>
      <c r="CY110" s="46"/>
      <c r="CZ110" s="46"/>
      <c r="DA110" s="46"/>
      <c r="DB110" s="46"/>
      <c r="DC110" s="59">
        <f t="shared" si="315"/>
        <v>0</v>
      </c>
      <c r="DD110" s="43"/>
      <c r="DE110" s="78"/>
      <c r="DF110" s="46"/>
      <c r="DG110" s="46"/>
      <c r="DH110" s="46"/>
      <c r="DI110" s="46"/>
      <c r="DJ110" s="46"/>
      <c r="DK110" s="46"/>
      <c r="DL110" s="46"/>
      <c r="DM110" s="46"/>
      <c r="DN110" s="46"/>
      <c r="DO110" s="59">
        <f t="shared" si="317"/>
        <v>0</v>
      </c>
      <c r="DP110" s="43"/>
      <c r="DQ110" s="78"/>
      <c r="DR110" s="46"/>
      <c r="DS110" s="46"/>
      <c r="DT110" s="46"/>
      <c r="DU110" s="46"/>
      <c r="DV110" s="46"/>
      <c r="DW110" s="46"/>
      <c r="DX110" s="46"/>
      <c r="DY110" s="46"/>
      <c r="DZ110" s="46"/>
      <c r="EA110" s="59">
        <f t="shared" si="319"/>
        <v>0</v>
      </c>
      <c r="EB110" s="43"/>
      <c r="EC110" s="78"/>
      <c r="ED110" s="46"/>
      <c r="EE110" s="46"/>
      <c r="EF110" s="46"/>
      <c r="EG110" s="46"/>
      <c r="EH110" s="46"/>
      <c r="EI110" s="46"/>
      <c r="EJ110" s="46"/>
      <c r="EK110" s="46"/>
      <c r="EL110" s="46"/>
      <c r="EM110" s="59">
        <f t="shared" si="321"/>
        <v>0</v>
      </c>
    </row>
    <row r="111" spans="1:143" hidden="1" outlineLevel="1">
      <c r="A111" s="70" t="s">
        <v>171</v>
      </c>
      <c r="B111" s="43"/>
      <c r="C111" s="79"/>
      <c r="D111" s="47"/>
      <c r="E111" s="47"/>
      <c r="F111" s="47"/>
      <c r="G111" s="47"/>
      <c r="H111" s="47"/>
      <c r="I111" s="47"/>
      <c r="J111" s="47"/>
      <c r="K111" s="60">
        <f t="shared" si="283"/>
        <v>0</v>
      </c>
      <c r="L111" s="43"/>
      <c r="M111" s="79"/>
      <c r="N111" s="47"/>
      <c r="O111" s="47"/>
      <c r="P111" s="47"/>
      <c r="Q111" s="47"/>
      <c r="R111" s="47"/>
      <c r="S111" s="47"/>
      <c r="T111" s="47"/>
      <c r="U111" s="47"/>
      <c r="V111" s="47"/>
      <c r="W111" s="60">
        <f t="shared" si="293"/>
        <v>0</v>
      </c>
      <c r="X111" s="43"/>
      <c r="Y111" s="79"/>
      <c r="Z111" s="47"/>
      <c r="AA111" s="47"/>
      <c r="AB111" s="47"/>
      <c r="AC111" s="47"/>
      <c r="AD111" s="47"/>
      <c r="AE111" s="47"/>
      <c r="AF111" s="47"/>
      <c r="AG111" s="47"/>
      <c r="AH111" s="47"/>
      <c r="AI111" s="60">
        <f t="shared" si="303"/>
        <v>0</v>
      </c>
      <c r="AJ111" s="43"/>
      <c r="AK111" s="79"/>
      <c r="AL111" s="47"/>
      <c r="AM111" s="47"/>
      <c r="AN111" s="47"/>
      <c r="AO111" s="47"/>
      <c r="AP111" s="47"/>
      <c r="AQ111" s="47"/>
      <c r="AR111" s="47"/>
      <c r="AS111" s="47"/>
      <c r="AT111" s="47"/>
      <c r="AU111" s="60">
        <f t="shared" si="305"/>
        <v>0</v>
      </c>
      <c r="AV111" s="43"/>
      <c r="AW111" s="79"/>
      <c r="AX111" s="47"/>
      <c r="AY111" s="47"/>
      <c r="AZ111" s="47"/>
      <c r="BA111" s="47"/>
      <c r="BB111" s="47"/>
      <c r="BC111" s="47"/>
      <c r="BD111" s="47"/>
      <c r="BE111" s="47"/>
      <c r="BF111" s="47"/>
      <c r="BG111" s="60">
        <f t="shared" si="307"/>
        <v>0</v>
      </c>
      <c r="BH111" s="43"/>
      <c r="BI111" s="79"/>
      <c r="BJ111" s="47"/>
      <c r="BK111" s="47"/>
      <c r="BL111" s="47"/>
      <c r="BM111" s="47"/>
      <c r="BN111" s="47"/>
      <c r="BO111" s="47"/>
      <c r="BP111" s="47"/>
      <c r="BQ111" s="47"/>
      <c r="BR111" s="47"/>
      <c r="BS111" s="60">
        <f t="shared" si="309"/>
        <v>0</v>
      </c>
      <c r="BT111" s="43"/>
      <c r="BU111" s="79"/>
      <c r="BV111" s="47"/>
      <c r="BW111" s="47"/>
      <c r="BX111" s="47"/>
      <c r="BY111" s="47"/>
      <c r="BZ111" s="47"/>
      <c r="CA111" s="47"/>
      <c r="CB111" s="47"/>
      <c r="CC111" s="47"/>
      <c r="CD111" s="47"/>
      <c r="CE111" s="60">
        <f t="shared" si="311"/>
        <v>0</v>
      </c>
      <c r="CF111" s="43"/>
      <c r="CG111" s="79"/>
      <c r="CH111" s="47"/>
      <c r="CI111" s="47"/>
      <c r="CJ111" s="47"/>
      <c r="CK111" s="47"/>
      <c r="CL111" s="47"/>
      <c r="CM111" s="47"/>
      <c r="CN111" s="47"/>
      <c r="CO111" s="47"/>
      <c r="CP111" s="47"/>
      <c r="CQ111" s="60">
        <f t="shared" si="313"/>
        <v>0</v>
      </c>
      <c r="CR111" s="43"/>
      <c r="CS111" s="79"/>
      <c r="CT111" s="47"/>
      <c r="CU111" s="47"/>
      <c r="CV111" s="47"/>
      <c r="CW111" s="47"/>
      <c r="CX111" s="47"/>
      <c r="CY111" s="47"/>
      <c r="CZ111" s="47"/>
      <c r="DA111" s="47"/>
      <c r="DB111" s="47"/>
      <c r="DC111" s="60">
        <f t="shared" si="315"/>
        <v>0</v>
      </c>
      <c r="DD111" s="43"/>
      <c r="DE111" s="79"/>
      <c r="DF111" s="47"/>
      <c r="DG111" s="47"/>
      <c r="DH111" s="47"/>
      <c r="DI111" s="47"/>
      <c r="DJ111" s="47"/>
      <c r="DK111" s="47"/>
      <c r="DL111" s="47"/>
      <c r="DM111" s="47"/>
      <c r="DN111" s="47"/>
      <c r="DO111" s="60">
        <f t="shared" si="317"/>
        <v>0</v>
      </c>
      <c r="DP111" s="43"/>
      <c r="DQ111" s="79"/>
      <c r="DR111" s="47"/>
      <c r="DS111" s="47"/>
      <c r="DT111" s="47"/>
      <c r="DU111" s="47"/>
      <c r="DV111" s="47"/>
      <c r="DW111" s="47"/>
      <c r="DX111" s="47"/>
      <c r="DY111" s="47"/>
      <c r="DZ111" s="47"/>
      <c r="EA111" s="60">
        <f t="shared" si="319"/>
        <v>0</v>
      </c>
      <c r="EB111" s="43"/>
      <c r="EC111" s="79"/>
      <c r="ED111" s="47"/>
      <c r="EE111" s="47"/>
      <c r="EF111" s="47"/>
      <c r="EG111" s="47"/>
      <c r="EH111" s="47"/>
      <c r="EI111" s="47"/>
      <c r="EJ111" s="47"/>
      <c r="EK111" s="47"/>
      <c r="EL111" s="47"/>
      <c r="EM111" s="60">
        <f t="shared" si="321"/>
        <v>0</v>
      </c>
    </row>
    <row r="112" spans="1:143" hidden="1" outlineLevel="1">
      <c r="A112" s="70" t="s">
        <v>172</v>
      </c>
      <c r="B112" s="43"/>
      <c r="C112" s="79"/>
      <c r="D112" s="47"/>
      <c r="E112" s="47"/>
      <c r="F112" s="47"/>
      <c r="G112" s="47"/>
      <c r="H112" s="47"/>
      <c r="I112" s="47"/>
      <c r="J112" s="47"/>
      <c r="K112" s="60">
        <f t="shared" si="283"/>
        <v>0</v>
      </c>
      <c r="L112" s="43"/>
      <c r="M112" s="79"/>
      <c r="N112" s="47"/>
      <c r="O112" s="47"/>
      <c r="P112" s="47"/>
      <c r="Q112" s="47"/>
      <c r="R112" s="47"/>
      <c r="S112" s="47"/>
      <c r="T112" s="47"/>
      <c r="U112" s="47"/>
      <c r="V112" s="47"/>
      <c r="W112" s="60">
        <f t="shared" si="293"/>
        <v>0</v>
      </c>
      <c r="X112" s="43"/>
      <c r="Y112" s="79"/>
      <c r="Z112" s="47"/>
      <c r="AA112" s="47"/>
      <c r="AB112" s="47"/>
      <c r="AC112" s="47"/>
      <c r="AD112" s="47"/>
      <c r="AE112" s="47"/>
      <c r="AF112" s="47"/>
      <c r="AG112" s="47"/>
      <c r="AH112" s="47"/>
      <c r="AI112" s="60">
        <f t="shared" si="303"/>
        <v>0</v>
      </c>
      <c r="AJ112" s="43"/>
      <c r="AK112" s="79"/>
      <c r="AL112" s="47"/>
      <c r="AM112" s="47"/>
      <c r="AN112" s="47"/>
      <c r="AO112" s="47"/>
      <c r="AP112" s="47"/>
      <c r="AQ112" s="47"/>
      <c r="AR112" s="47"/>
      <c r="AS112" s="47"/>
      <c r="AT112" s="47"/>
      <c r="AU112" s="60">
        <f t="shared" si="305"/>
        <v>0</v>
      </c>
      <c r="AV112" s="43"/>
      <c r="AW112" s="79"/>
      <c r="AX112" s="47"/>
      <c r="AY112" s="47"/>
      <c r="AZ112" s="47"/>
      <c r="BA112" s="47"/>
      <c r="BB112" s="47"/>
      <c r="BC112" s="47"/>
      <c r="BD112" s="47"/>
      <c r="BE112" s="47"/>
      <c r="BF112" s="47"/>
      <c r="BG112" s="60">
        <f t="shared" si="307"/>
        <v>0</v>
      </c>
      <c r="BH112" s="43"/>
      <c r="BI112" s="79"/>
      <c r="BJ112" s="47"/>
      <c r="BK112" s="47"/>
      <c r="BL112" s="47"/>
      <c r="BM112" s="47"/>
      <c r="BN112" s="47"/>
      <c r="BO112" s="47"/>
      <c r="BP112" s="47"/>
      <c r="BQ112" s="47"/>
      <c r="BR112" s="47"/>
      <c r="BS112" s="60">
        <f t="shared" si="309"/>
        <v>0</v>
      </c>
      <c r="BT112" s="43"/>
      <c r="BU112" s="79"/>
      <c r="BV112" s="47"/>
      <c r="BW112" s="47"/>
      <c r="BX112" s="47"/>
      <c r="BY112" s="47"/>
      <c r="BZ112" s="47"/>
      <c r="CA112" s="47"/>
      <c r="CB112" s="47"/>
      <c r="CC112" s="47"/>
      <c r="CD112" s="47"/>
      <c r="CE112" s="60">
        <f t="shared" si="311"/>
        <v>0</v>
      </c>
      <c r="CF112" s="43"/>
      <c r="CG112" s="79"/>
      <c r="CH112" s="47"/>
      <c r="CI112" s="47"/>
      <c r="CJ112" s="47"/>
      <c r="CK112" s="47"/>
      <c r="CL112" s="47"/>
      <c r="CM112" s="47"/>
      <c r="CN112" s="47"/>
      <c r="CO112" s="47"/>
      <c r="CP112" s="47"/>
      <c r="CQ112" s="60">
        <f t="shared" si="313"/>
        <v>0</v>
      </c>
      <c r="CR112" s="43"/>
      <c r="CS112" s="79"/>
      <c r="CT112" s="47"/>
      <c r="CU112" s="47"/>
      <c r="CV112" s="47"/>
      <c r="CW112" s="47"/>
      <c r="CX112" s="47"/>
      <c r="CY112" s="47"/>
      <c r="CZ112" s="47"/>
      <c r="DA112" s="47"/>
      <c r="DB112" s="47"/>
      <c r="DC112" s="60">
        <f t="shared" si="315"/>
        <v>0</v>
      </c>
      <c r="DD112" s="43"/>
      <c r="DE112" s="79"/>
      <c r="DF112" s="47"/>
      <c r="DG112" s="47"/>
      <c r="DH112" s="47"/>
      <c r="DI112" s="47"/>
      <c r="DJ112" s="47"/>
      <c r="DK112" s="47"/>
      <c r="DL112" s="47"/>
      <c r="DM112" s="47"/>
      <c r="DN112" s="47"/>
      <c r="DO112" s="60">
        <f t="shared" si="317"/>
        <v>0</v>
      </c>
      <c r="DP112" s="43"/>
      <c r="DQ112" s="79"/>
      <c r="DR112" s="47"/>
      <c r="DS112" s="47"/>
      <c r="DT112" s="47"/>
      <c r="DU112" s="47"/>
      <c r="DV112" s="47"/>
      <c r="DW112" s="47"/>
      <c r="DX112" s="47"/>
      <c r="DY112" s="47"/>
      <c r="DZ112" s="47"/>
      <c r="EA112" s="60">
        <f t="shared" si="319"/>
        <v>0</v>
      </c>
      <c r="EB112" s="43"/>
      <c r="EC112" s="79"/>
      <c r="ED112" s="47"/>
      <c r="EE112" s="47"/>
      <c r="EF112" s="47"/>
      <c r="EG112" s="47"/>
      <c r="EH112" s="47"/>
      <c r="EI112" s="47"/>
      <c r="EJ112" s="47"/>
      <c r="EK112" s="47"/>
      <c r="EL112" s="47"/>
      <c r="EM112" s="60">
        <f t="shared" si="321"/>
        <v>0</v>
      </c>
    </row>
    <row r="113" spans="1:143" hidden="1" outlineLevel="1">
      <c r="A113" s="70" t="s">
        <v>169</v>
      </c>
      <c r="B113" s="43"/>
      <c r="C113" s="79"/>
      <c r="D113" s="47"/>
      <c r="E113" s="47"/>
      <c r="F113" s="47"/>
      <c r="G113" s="47"/>
      <c r="H113" s="47"/>
      <c r="I113" s="47"/>
      <c r="J113" s="47"/>
      <c r="K113" s="60">
        <f t="shared" si="283"/>
        <v>0</v>
      </c>
      <c r="L113" s="43"/>
      <c r="M113" s="79"/>
      <c r="N113" s="47"/>
      <c r="O113" s="47"/>
      <c r="P113" s="47"/>
      <c r="Q113" s="47"/>
      <c r="R113" s="47"/>
      <c r="S113" s="47"/>
      <c r="T113" s="47"/>
      <c r="U113" s="47"/>
      <c r="V113" s="47"/>
      <c r="W113" s="60">
        <f t="shared" si="293"/>
        <v>0</v>
      </c>
      <c r="X113" s="43"/>
      <c r="Y113" s="79"/>
      <c r="Z113" s="47"/>
      <c r="AA113" s="47"/>
      <c r="AB113" s="47"/>
      <c r="AC113" s="47"/>
      <c r="AD113" s="47"/>
      <c r="AE113" s="47"/>
      <c r="AF113" s="47"/>
      <c r="AG113" s="47"/>
      <c r="AH113" s="47"/>
      <c r="AI113" s="60">
        <f t="shared" si="303"/>
        <v>0</v>
      </c>
      <c r="AJ113" s="43"/>
      <c r="AK113" s="79"/>
      <c r="AL113" s="47"/>
      <c r="AM113" s="47"/>
      <c r="AN113" s="47"/>
      <c r="AO113" s="47"/>
      <c r="AP113" s="47"/>
      <c r="AQ113" s="47"/>
      <c r="AR113" s="47"/>
      <c r="AS113" s="47"/>
      <c r="AT113" s="47"/>
      <c r="AU113" s="60">
        <f t="shared" si="305"/>
        <v>0</v>
      </c>
      <c r="AV113" s="43"/>
      <c r="AW113" s="79"/>
      <c r="AX113" s="47"/>
      <c r="AY113" s="47"/>
      <c r="AZ113" s="47"/>
      <c r="BA113" s="47"/>
      <c r="BB113" s="47"/>
      <c r="BC113" s="47"/>
      <c r="BD113" s="47"/>
      <c r="BE113" s="47"/>
      <c r="BF113" s="47"/>
      <c r="BG113" s="60">
        <f t="shared" si="307"/>
        <v>0</v>
      </c>
      <c r="BH113" s="43"/>
      <c r="BI113" s="79"/>
      <c r="BJ113" s="47"/>
      <c r="BK113" s="47"/>
      <c r="BL113" s="47"/>
      <c r="BM113" s="47"/>
      <c r="BN113" s="47"/>
      <c r="BO113" s="47"/>
      <c r="BP113" s="47"/>
      <c r="BQ113" s="47"/>
      <c r="BR113" s="47"/>
      <c r="BS113" s="60">
        <f t="shared" si="309"/>
        <v>0</v>
      </c>
      <c r="BT113" s="43"/>
      <c r="BU113" s="79"/>
      <c r="BV113" s="47"/>
      <c r="BW113" s="47"/>
      <c r="BX113" s="47"/>
      <c r="BY113" s="47"/>
      <c r="BZ113" s="47"/>
      <c r="CA113" s="47"/>
      <c r="CB113" s="47"/>
      <c r="CC113" s="47"/>
      <c r="CD113" s="47"/>
      <c r="CE113" s="60">
        <f t="shared" si="311"/>
        <v>0</v>
      </c>
      <c r="CF113" s="43"/>
      <c r="CG113" s="79"/>
      <c r="CH113" s="47"/>
      <c r="CI113" s="47"/>
      <c r="CJ113" s="47"/>
      <c r="CK113" s="47"/>
      <c r="CL113" s="47"/>
      <c r="CM113" s="47"/>
      <c r="CN113" s="47"/>
      <c r="CO113" s="47"/>
      <c r="CP113" s="47"/>
      <c r="CQ113" s="60">
        <f t="shared" si="313"/>
        <v>0</v>
      </c>
      <c r="CR113" s="43"/>
      <c r="CS113" s="79"/>
      <c r="CT113" s="47"/>
      <c r="CU113" s="47"/>
      <c r="CV113" s="47"/>
      <c r="CW113" s="47"/>
      <c r="CX113" s="47"/>
      <c r="CY113" s="47"/>
      <c r="CZ113" s="47"/>
      <c r="DA113" s="47"/>
      <c r="DB113" s="47"/>
      <c r="DC113" s="60">
        <f t="shared" si="315"/>
        <v>0</v>
      </c>
      <c r="DD113" s="43"/>
      <c r="DE113" s="79"/>
      <c r="DF113" s="47"/>
      <c r="DG113" s="47"/>
      <c r="DH113" s="47"/>
      <c r="DI113" s="47"/>
      <c r="DJ113" s="47"/>
      <c r="DK113" s="47"/>
      <c r="DL113" s="47"/>
      <c r="DM113" s="47"/>
      <c r="DN113" s="47"/>
      <c r="DO113" s="60">
        <f t="shared" si="317"/>
        <v>0</v>
      </c>
      <c r="DP113" s="43"/>
      <c r="DQ113" s="79"/>
      <c r="DR113" s="47"/>
      <c r="DS113" s="47"/>
      <c r="DT113" s="47"/>
      <c r="DU113" s="47"/>
      <c r="DV113" s="47"/>
      <c r="DW113" s="47"/>
      <c r="DX113" s="47"/>
      <c r="DY113" s="47"/>
      <c r="DZ113" s="47"/>
      <c r="EA113" s="60">
        <f t="shared" si="319"/>
        <v>0</v>
      </c>
      <c r="EB113" s="43"/>
      <c r="EC113" s="79"/>
      <c r="ED113" s="47"/>
      <c r="EE113" s="47"/>
      <c r="EF113" s="47"/>
      <c r="EG113" s="47"/>
      <c r="EH113" s="47"/>
      <c r="EI113" s="47"/>
      <c r="EJ113" s="47"/>
      <c r="EK113" s="47"/>
      <c r="EL113" s="47"/>
      <c r="EM113" s="60">
        <f t="shared" si="321"/>
        <v>0</v>
      </c>
    </row>
    <row r="114" spans="1:143" hidden="1" outlineLevel="1">
      <c r="A114" s="70" t="s">
        <v>170</v>
      </c>
      <c r="B114" s="43"/>
      <c r="C114" s="79"/>
      <c r="D114" s="47"/>
      <c r="E114" s="47"/>
      <c r="F114" s="47"/>
      <c r="G114" s="47"/>
      <c r="H114" s="47"/>
      <c r="I114" s="47"/>
      <c r="J114" s="47"/>
      <c r="K114" s="60">
        <f t="shared" si="283"/>
        <v>0</v>
      </c>
      <c r="L114" s="43"/>
      <c r="M114" s="79"/>
      <c r="N114" s="47"/>
      <c r="O114" s="47"/>
      <c r="P114" s="47"/>
      <c r="Q114" s="47"/>
      <c r="R114" s="47"/>
      <c r="S114" s="47"/>
      <c r="T114" s="47"/>
      <c r="U114" s="47"/>
      <c r="V114" s="47"/>
      <c r="W114" s="60">
        <f t="shared" si="293"/>
        <v>0</v>
      </c>
      <c r="X114" s="43"/>
      <c r="Y114" s="79"/>
      <c r="Z114" s="47"/>
      <c r="AA114" s="47"/>
      <c r="AB114" s="47"/>
      <c r="AC114" s="47"/>
      <c r="AD114" s="47"/>
      <c r="AE114" s="47"/>
      <c r="AF114" s="47"/>
      <c r="AG114" s="47"/>
      <c r="AH114" s="47"/>
      <c r="AI114" s="60">
        <f t="shared" si="303"/>
        <v>0</v>
      </c>
      <c r="AJ114" s="43"/>
      <c r="AK114" s="79"/>
      <c r="AL114" s="47"/>
      <c r="AM114" s="47"/>
      <c r="AN114" s="47"/>
      <c r="AO114" s="47"/>
      <c r="AP114" s="47"/>
      <c r="AQ114" s="47"/>
      <c r="AR114" s="47"/>
      <c r="AS114" s="47"/>
      <c r="AT114" s="47"/>
      <c r="AU114" s="60">
        <f t="shared" si="305"/>
        <v>0</v>
      </c>
      <c r="AV114" s="43"/>
      <c r="AW114" s="79"/>
      <c r="AX114" s="47"/>
      <c r="AY114" s="47"/>
      <c r="AZ114" s="47"/>
      <c r="BA114" s="47"/>
      <c r="BB114" s="47"/>
      <c r="BC114" s="47"/>
      <c r="BD114" s="47"/>
      <c r="BE114" s="47"/>
      <c r="BF114" s="47"/>
      <c r="BG114" s="60">
        <f t="shared" si="307"/>
        <v>0</v>
      </c>
      <c r="BH114" s="43"/>
      <c r="BI114" s="79"/>
      <c r="BJ114" s="47"/>
      <c r="BK114" s="47"/>
      <c r="BL114" s="47"/>
      <c r="BM114" s="47"/>
      <c r="BN114" s="47"/>
      <c r="BO114" s="47"/>
      <c r="BP114" s="47"/>
      <c r="BQ114" s="47"/>
      <c r="BR114" s="47"/>
      <c r="BS114" s="60">
        <f t="shared" si="309"/>
        <v>0</v>
      </c>
      <c r="BT114" s="43"/>
      <c r="BU114" s="79"/>
      <c r="BV114" s="47"/>
      <c r="BW114" s="47"/>
      <c r="BX114" s="47"/>
      <c r="BY114" s="47"/>
      <c r="BZ114" s="47"/>
      <c r="CA114" s="47"/>
      <c r="CB114" s="47"/>
      <c r="CC114" s="47"/>
      <c r="CD114" s="47"/>
      <c r="CE114" s="60">
        <f t="shared" si="311"/>
        <v>0</v>
      </c>
      <c r="CF114" s="43"/>
      <c r="CG114" s="79"/>
      <c r="CH114" s="47"/>
      <c r="CI114" s="47"/>
      <c r="CJ114" s="47"/>
      <c r="CK114" s="47"/>
      <c r="CL114" s="47"/>
      <c r="CM114" s="47"/>
      <c r="CN114" s="47"/>
      <c r="CO114" s="47"/>
      <c r="CP114" s="47"/>
      <c r="CQ114" s="60">
        <f t="shared" si="313"/>
        <v>0</v>
      </c>
      <c r="CR114" s="43"/>
      <c r="CS114" s="79"/>
      <c r="CT114" s="47"/>
      <c r="CU114" s="47"/>
      <c r="CV114" s="47"/>
      <c r="CW114" s="47"/>
      <c r="CX114" s="47"/>
      <c r="CY114" s="47"/>
      <c r="CZ114" s="47"/>
      <c r="DA114" s="47"/>
      <c r="DB114" s="47"/>
      <c r="DC114" s="60">
        <f t="shared" si="315"/>
        <v>0</v>
      </c>
      <c r="DD114" s="43"/>
      <c r="DE114" s="79"/>
      <c r="DF114" s="47"/>
      <c r="DG114" s="47"/>
      <c r="DH114" s="47"/>
      <c r="DI114" s="47"/>
      <c r="DJ114" s="47"/>
      <c r="DK114" s="47"/>
      <c r="DL114" s="47"/>
      <c r="DM114" s="47"/>
      <c r="DN114" s="47"/>
      <c r="DO114" s="60">
        <f t="shared" si="317"/>
        <v>0</v>
      </c>
      <c r="DP114" s="43"/>
      <c r="DQ114" s="79"/>
      <c r="DR114" s="47"/>
      <c r="DS114" s="47"/>
      <c r="DT114" s="47"/>
      <c r="DU114" s="47"/>
      <c r="DV114" s="47"/>
      <c r="DW114" s="47"/>
      <c r="DX114" s="47"/>
      <c r="DY114" s="47"/>
      <c r="DZ114" s="47"/>
      <c r="EA114" s="60">
        <f t="shared" si="319"/>
        <v>0</v>
      </c>
      <c r="EB114" s="43"/>
      <c r="EC114" s="79"/>
      <c r="ED114" s="47"/>
      <c r="EE114" s="47"/>
      <c r="EF114" s="47"/>
      <c r="EG114" s="47"/>
      <c r="EH114" s="47"/>
      <c r="EI114" s="47"/>
      <c r="EJ114" s="47"/>
      <c r="EK114" s="47"/>
      <c r="EL114" s="47"/>
      <c r="EM114" s="60">
        <f t="shared" si="321"/>
        <v>0</v>
      </c>
    </row>
    <row r="115" spans="1:143" hidden="1" outlineLevel="1">
      <c r="A115" s="70" t="s">
        <v>175</v>
      </c>
      <c r="B115" s="43"/>
      <c r="C115" s="79"/>
      <c r="D115" s="47"/>
      <c r="E115" s="47"/>
      <c r="F115" s="47"/>
      <c r="G115" s="47"/>
      <c r="H115" s="47"/>
      <c r="I115" s="47"/>
      <c r="J115" s="47"/>
      <c r="K115" s="60">
        <f t="shared" si="283"/>
        <v>0</v>
      </c>
      <c r="L115" s="43"/>
      <c r="M115" s="79"/>
      <c r="N115" s="47"/>
      <c r="O115" s="47"/>
      <c r="P115" s="47"/>
      <c r="Q115" s="47"/>
      <c r="R115" s="47"/>
      <c r="S115" s="47"/>
      <c r="T115" s="47"/>
      <c r="U115" s="47"/>
      <c r="V115" s="47"/>
      <c r="W115" s="60">
        <f t="shared" si="293"/>
        <v>0</v>
      </c>
      <c r="X115" s="43"/>
      <c r="Y115" s="79"/>
      <c r="Z115" s="47"/>
      <c r="AA115" s="47"/>
      <c r="AB115" s="47"/>
      <c r="AC115" s="47"/>
      <c r="AD115" s="47"/>
      <c r="AE115" s="47"/>
      <c r="AF115" s="47"/>
      <c r="AG115" s="47"/>
      <c r="AH115" s="47"/>
      <c r="AI115" s="60">
        <f t="shared" si="303"/>
        <v>0</v>
      </c>
      <c r="AJ115" s="43"/>
      <c r="AK115" s="79"/>
      <c r="AL115" s="47"/>
      <c r="AM115" s="47"/>
      <c r="AN115" s="47"/>
      <c r="AO115" s="47"/>
      <c r="AP115" s="47"/>
      <c r="AQ115" s="47"/>
      <c r="AR115" s="47"/>
      <c r="AS115" s="47"/>
      <c r="AT115" s="47"/>
      <c r="AU115" s="60">
        <f t="shared" si="305"/>
        <v>0</v>
      </c>
      <c r="AV115" s="43"/>
      <c r="AW115" s="79"/>
      <c r="AX115" s="47"/>
      <c r="AY115" s="47"/>
      <c r="AZ115" s="47"/>
      <c r="BA115" s="47"/>
      <c r="BB115" s="47"/>
      <c r="BC115" s="47"/>
      <c r="BD115" s="47"/>
      <c r="BE115" s="47"/>
      <c r="BF115" s="47"/>
      <c r="BG115" s="60">
        <f t="shared" si="307"/>
        <v>0</v>
      </c>
      <c r="BH115" s="43"/>
      <c r="BI115" s="79"/>
      <c r="BJ115" s="47"/>
      <c r="BK115" s="47"/>
      <c r="BL115" s="47"/>
      <c r="BM115" s="47"/>
      <c r="BN115" s="47"/>
      <c r="BO115" s="47"/>
      <c r="BP115" s="47"/>
      <c r="BQ115" s="47"/>
      <c r="BR115" s="47"/>
      <c r="BS115" s="60">
        <f t="shared" si="309"/>
        <v>0</v>
      </c>
      <c r="BT115" s="43"/>
      <c r="BU115" s="79"/>
      <c r="BV115" s="47"/>
      <c r="BW115" s="47"/>
      <c r="BX115" s="47"/>
      <c r="BY115" s="47"/>
      <c r="BZ115" s="47"/>
      <c r="CA115" s="47"/>
      <c r="CB115" s="47"/>
      <c r="CC115" s="47"/>
      <c r="CD115" s="47"/>
      <c r="CE115" s="60">
        <f t="shared" si="311"/>
        <v>0</v>
      </c>
      <c r="CF115" s="43"/>
      <c r="CG115" s="79"/>
      <c r="CH115" s="47"/>
      <c r="CI115" s="47"/>
      <c r="CJ115" s="47"/>
      <c r="CK115" s="47"/>
      <c r="CL115" s="47"/>
      <c r="CM115" s="47"/>
      <c r="CN115" s="47"/>
      <c r="CO115" s="47"/>
      <c r="CP115" s="47"/>
      <c r="CQ115" s="60">
        <f t="shared" si="313"/>
        <v>0</v>
      </c>
      <c r="CR115" s="43"/>
      <c r="CS115" s="79"/>
      <c r="CT115" s="47"/>
      <c r="CU115" s="47"/>
      <c r="CV115" s="47"/>
      <c r="CW115" s="47"/>
      <c r="CX115" s="47"/>
      <c r="CY115" s="47"/>
      <c r="CZ115" s="47"/>
      <c r="DA115" s="47"/>
      <c r="DB115" s="47"/>
      <c r="DC115" s="60">
        <f t="shared" si="315"/>
        <v>0</v>
      </c>
      <c r="DD115" s="43"/>
      <c r="DE115" s="79"/>
      <c r="DF115" s="47"/>
      <c r="DG115" s="47"/>
      <c r="DH115" s="47"/>
      <c r="DI115" s="47"/>
      <c r="DJ115" s="47"/>
      <c r="DK115" s="47"/>
      <c r="DL115" s="47"/>
      <c r="DM115" s="47"/>
      <c r="DN115" s="47"/>
      <c r="DO115" s="60">
        <f t="shared" si="317"/>
        <v>0</v>
      </c>
      <c r="DP115" s="43"/>
      <c r="DQ115" s="79"/>
      <c r="DR115" s="47"/>
      <c r="DS115" s="47"/>
      <c r="DT115" s="47"/>
      <c r="DU115" s="47"/>
      <c r="DV115" s="47"/>
      <c r="DW115" s="47"/>
      <c r="DX115" s="47"/>
      <c r="DY115" s="47"/>
      <c r="DZ115" s="47"/>
      <c r="EA115" s="60">
        <f t="shared" si="319"/>
        <v>0</v>
      </c>
      <c r="EB115" s="43"/>
      <c r="EC115" s="79"/>
      <c r="ED115" s="47"/>
      <c r="EE115" s="47"/>
      <c r="EF115" s="47"/>
      <c r="EG115" s="47"/>
      <c r="EH115" s="47"/>
      <c r="EI115" s="47"/>
      <c r="EJ115" s="47"/>
      <c r="EK115" s="47"/>
      <c r="EL115" s="47"/>
      <c r="EM115" s="60">
        <f t="shared" si="321"/>
        <v>0</v>
      </c>
    </row>
    <row r="116" spans="1:143" hidden="1" outlineLevel="1">
      <c r="A116" s="70" t="s">
        <v>173</v>
      </c>
      <c r="B116" s="43"/>
      <c r="C116" s="79"/>
      <c r="D116" s="47"/>
      <c r="E116" s="47"/>
      <c r="F116" s="47"/>
      <c r="G116" s="47"/>
      <c r="H116" s="47"/>
      <c r="I116" s="47"/>
      <c r="J116" s="47"/>
      <c r="K116" s="60">
        <f t="shared" si="283"/>
        <v>0</v>
      </c>
      <c r="L116" s="43"/>
      <c r="M116" s="79"/>
      <c r="N116" s="47"/>
      <c r="O116" s="47"/>
      <c r="P116" s="47"/>
      <c r="Q116" s="47"/>
      <c r="R116" s="47"/>
      <c r="S116" s="47"/>
      <c r="T116" s="47"/>
      <c r="U116" s="47"/>
      <c r="V116" s="47"/>
      <c r="W116" s="60">
        <f t="shared" si="293"/>
        <v>0</v>
      </c>
      <c r="X116" s="43"/>
      <c r="Y116" s="79"/>
      <c r="Z116" s="47"/>
      <c r="AA116" s="47"/>
      <c r="AB116" s="47"/>
      <c r="AC116" s="47"/>
      <c r="AD116" s="47"/>
      <c r="AE116" s="47"/>
      <c r="AF116" s="47"/>
      <c r="AG116" s="47"/>
      <c r="AH116" s="47"/>
      <c r="AI116" s="60">
        <f t="shared" si="303"/>
        <v>0</v>
      </c>
      <c r="AJ116" s="43"/>
      <c r="AK116" s="79"/>
      <c r="AL116" s="47"/>
      <c r="AM116" s="47"/>
      <c r="AN116" s="47"/>
      <c r="AO116" s="47"/>
      <c r="AP116" s="47"/>
      <c r="AQ116" s="47"/>
      <c r="AR116" s="47"/>
      <c r="AS116" s="47"/>
      <c r="AT116" s="47"/>
      <c r="AU116" s="60">
        <f t="shared" si="305"/>
        <v>0</v>
      </c>
      <c r="AV116" s="43"/>
      <c r="AW116" s="79"/>
      <c r="AX116" s="47"/>
      <c r="AY116" s="47"/>
      <c r="AZ116" s="47"/>
      <c r="BA116" s="47"/>
      <c r="BB116" s="47"/>
      <c r="BC116" s="47"/>
      <c r="BD116" s="47"/>
      <c r="BE116" s="47"/>
      <c r="BF116" s="47"/>
      <c r="BG116" s="60">
        <f t="shared" si="307"/>
        <v>0</v>
      </c>
      <c r="BH116" s="43"/>
      <c r="BI116" s="79"/>
      <c r="BJ116" s="47"/>
      <c r="BK116" s="47"/>
      <c r="BL116" s="47"/>
      <c r="BM116" s="47"/>
      <c r="BN116" s="47"/>
      <c r="BO116" s="47"/>
      <c r="BP116" s="47"/>
      <c r="BQ116" s="47"/>
      <c r="BR116" s="47"/>
      <c r="BS116" s="60">
        <f t="shared" si="309"/>
        <v>0</v>
      </c>
      <c r="BT116" s="43"/>
      <c r="BU116" s="79"/>
      <c r="BV116" s="47"/>
      <c r="BW116" s="47"/>
      <c r="BX116" s="47"/>
      <c r="BY116" s="47"/>
      <c r="BZ116" s="47"/>
      <c r="CA116" s="47"/>
      <c r="CB116" s="47"/>
      <c r="CC116" s="47"/>
      <c r="CD116" s="47"/>
      <c r="CE116" s="60">
        <f t="shared" si="311"/>
        <v>0</v>
      </c>
      <c r="CF116" s="43"/>
      <c r="CG116" s="79"/>
      <c r="CH116" s="47"/>
      <c r="CI116" s="47"/>
      <c r="CJ116" s="47"/>
      <c r="CK116" s="47"/>
      <c r="CL116" s="47"/>
      <c r="CM116" s="47"/>
      <c r="CN116" s="47"/>
      <c r="CO116" s="47"/>
      <c r="CP116" s="47"/>
      <c r="CQ116" s="60">
        <f t="shared" si="313"/>
        <v>0</v>
      </c>
      <c r="CR116" s="43"/>
      <c r="CS116" s="79"/>
      <c r="CT116" s="47"/>
      <c r="CU116" s="47"/>
      <c r="CV116" s="47"/>
      <c r="CW116" s="47"/>
      <c r="CX116" s="47"/>
      <c r="CY116" s="47"/>
      <c r="CZ116" s="47"/>
      <c r="DA116" s="47"/>
      <c r="DB116" s="47"/>
      <c r="DC116" s="60">
        <f t="shared" si="315"/>
        <v>0</v>
      </c>
      <c r="DD116" s="43"/>
      <c r="DE116" s="79"/>
      <c r="DF116" s="47"/>
      <c r="DG116" s="47"/>
      <c r="DH116" s="47"/>
      <c r="DI116" s="47"/>
      <c r="DJ116" s="47"/>
      <c r="DK116" s="47"/>
      <c r="DL116" s="47"/>
      <c r="DM116" s="47"/>
      <c r="DN116" s="47"/>
      <c r="DO116" s="60">
        <f t="shared" si="317"/>
        <v>0</v>
      </c>
      <c r="DP116" s="43"/>
      <c r="DQ116" s="79"/>
      <c r="DR116" s="47"/>
      <c r="DS116" s="47"/>
      <c r="DT116" s="47"/>
      <c r="DU116" s="47"/>
      <c r="DV116" s="47"/>
      <c r="DW116" s="47"/>
      <c r="DX116" s="47"/>
      <c r="DY116" s="47"/>
      <c r="DZ116" s="47"/>
      <c r="EA116" s="60">
        <f t="shared" si="319"/>
        <v>0</v>
      </c>
      <c r="EB116" s="43"/>
      <c r="EC116" s="79"/>
      <c r="ED116" s="47"/>
      <c r="EE116" s="47"/>
      <c r="EF116" s="47"/>
      <c r="EG116" s="47"/>
      <c r="EH116" s="47"/>
      <c r="EI116" s="47"/>
      <c r="EJ116" s="47"/>
      <c r="EK116" s="47"/>
      <c r="EL116" s="47"/>
      <c r="EM116" s="60">
        <f t="shared" si="321"/>
        <v>0</v>
      </c>
    </row>
    <row r="117" spans="1:143" hidden="1" outlineLevel="1">
      <c r="A117" s="70" t="s">
        <v>174</v>
      </c>
      <c r="B117" s="43"/>
      <c r="C117" s="79"/>
      <c r="D117" s="47"/>
      <c r="E117" s="47"/>
      <c r="F117" s="47"/>
      <c r="G117" s="47"/>
      <c r="H117" s="47"/>
      <c r="I117" s="47"/>
      <c r="J117" s="47"/>
      <c r="K117" s="60">
        <f t="shared" si="283"/>
        <v>0</v>
      </c>
      <c r="L117" s="43"/>
      <c r="M117" s="79"/>
      <c r="N117" s="47"/>
      <c r="O117" s="47"/>
      <c r="P117" s="47"/>
      <c r="Q117" s="47"/>
      <c r="R117" s="47"/>
      <c r="S117" s="47"/>
      <c r="T117" s="47"/>
      <c r="U117" s="47"/>
      <c r="V117" s="47"/>
      <c r="W117" s="60">
        <f t="shared" si="293"/>
        <v>0</v>
      </c>
      <c r="X117" s="43"/>
      <c r="Y117" s="79"/>
      <c r="Z117" s="47"/>
      <c r="AA117" s="47"/>
      <c r="AB117" s="47"/>
      <c r="AC117" s="47"/>
      <c r="AD117" s="47"/>
      <c r="AE117" s="47"/>
      <c r="AF117" s="47"/>
      <c r="AG117" s="47"/>
      <c r="AH117" s="47"/>
      <c r="AI117" s="60">
        <f t="shared" si="303"/>
        <v>0</v>
      </c>
      <c r="AJ117" s="43"/>
      <c r="AK117" s="79"/>
      <c r="AL117" s="47"/>
      <c r="AM117" s="47"/>
      <c r="AN117" s="47"/>
      <c r="AO117" s="47"/>
      <c r="AP117" s="47"/>
      <c r="AQ117" s="47"/>
      <c r="AR117" s="47"/>
      <c r="AS117" s="47"/>
      <c r="AT117" s="47"/>
      <c r="AU117" s="60">
        <f t="shared" si="305"/>
        <v>0</v>
      </c>
      <c r="AV117" s="43"/>
      <c r="AW117" s="79"/>
      <c r="AX117" s="47"/>
      <c r="AY117" s="47"/>
      <c r="AZ117" s="47"/>
      <c r="BA117" s="47"/>
      <c r="BB117" s="47"/>
      <c r="BC117" s="47"/>
      <c r="BD117" s="47"/>
      <c r="BE117" s="47"/>
      <c r="BF117" s="47"/>
      <c r="BG117" s="60">
        <f t="shared" si="307"/>
        <v>0</v>
      </c>
      <c r="BH117" s="43"/>
      <c r="BI117" s="79"/>
      <c r="BJ117" s="47"/>
      <c r="BK117" s="47"/>
      <c r="BL117" s="47"/>
      <c r="BM117" s="47"/>
      <c r="BN117" s="47"/>
      <c r="BO117" s="47"/>
      <c r="BP117" s="47"/>
      <c r="BQ117" s="47"/>
      <c r="BR117" s="47"/>
      <c r="BS117" s="60">
        <f t="shared" si="309"/>
        <v>0</v>
      </c>
      <c r="BT117" s="43"/>
      <c r="BU117" s="79"/>
      <c r="BV117" s="47"/>
      <c r="BW117" s="47"/>
      <c r="BX117" s="47"/>
      <c r="BY117" s="47"/>
      <c r="BZ117" s="47"/>
      <c r="CA117" s="47"/>
      <c r="CB117" s="47"/>
      <c r="CC117" s="47"/>
      <c r="CD117" s="47"/>
      <c r="CE117" s="60">
        <f t="shared" si="311"/>
        <v>0</v>
      </c>
      <c r="CF117" s="43"/>
      <c r="CG117" s="79"/>
      <c r="CH117" s="47"/>
      <c r="CI117" s="47"/>
      <c r="CJ117" s="47"/>
      <c r="CK117" s="47"/>
      <c r="CL117" s="47"/>
      <c r="CM117" s="47"/>
      <c r="CN117" s="47"/>
      <c r="CO117" s="47"/>
      <c r="CP117" s="47"/>
      <c r="CQ117" s="60">
        <f t="shared" si="313"/>
        <v>0</v>
      </c>
      <c r="CR117" s="43"/>
      <c r="CS117" s="79"/>
      <c r="CT117" s="47"/>
      <c r="CU117" s="47"/>
      <c r="CV117" s="47"/>
      <c r="CW117" s="47"/>
      <c r="CX117" s="47"/>
      <c r="CY117" s="47"/>
      <c r="CZ117" s="47"/>
      <c r="DA117" s="47"/>
      <c r="DB117" s="47"/>
      <c r="DC117" s="60">
        <f t="shared" si="315"/>
        <v>0</v>
      </c>
      <c r="DD117" s="43"/>
      <c r="DE117" s="79"/>
      <c r="DF117" s="47"/>
      <c r="DG117" s="47"/>
      <c r="DH117" s="47"/>
      <c r="DI117" s="47"/>
      <c r="DJ117" s="47"/>
      <c r="DK117" s="47"/>
      <c r="DL117" s="47"/>
      <c r="DM117" s="47"/>
      <c r="DN117" s="47"/>
      <c r="DO117" s="60">
        <f t="shared" si="317"/>
        <v>0</v>
      </c>
      <c r="DP117" s="43"/>
      <c r="DQ117" s="79"/>
      <c r="DR117" s="47"/>
      <c r="DS117" s="47"/>
      <c r="DT117" s="47"/>
      <c r="DU117" s="47"/>
      <c r="DV117" s="47"/>
      <c r="DW117" s="47"/>
      <c r="DX117" s="47"/>
      <c r="DY117" s="47"/>
      <c r="DZ117" s="47"/>
      <c r="EA117" s="60">
        <f t="shared" si="319"/>
        <v>0</v>
      </c>
      <c r="EB117" s="43"/>
      <c r="EC117" s="79"/>
      <c r="ED117" s="47"/>
      <c r="EE117" s="47"/>
      <c r="EF117" s="47"/>
      <c r="EG117" s="47"/>
      <c r="EH117" s="47"/>
      <c r="EI117" s="47"/>
      <c r="EJ117" s="47"/>
      <c r="EK117" s="47"/>
      <c r="EL117" s="47"/>
      <c r="EM117" s="60">
        <f t="shared" si="321"/>
        <v>0</v>
      </c>
    </row>
    <row r="118" spans="1:143" hidden="1" outlineLevel="1">
      <c r="A118" s="70" t="s">
        <v>177</v>
      </c>
      <c r="B118" s="43"/>
      <c r="C118" s="79"/>
      <c r="D118" s="47"/>
      <c r="E118" s="47"/>
      <c r="F118" s="47"/>
      <c r="G118" s="47"/>
      <c r="H118" s="47"/>
      <c r="I118" s="47"/>
      <c r="J118" s="47"/>
      <c r="K118" s="60">
        <f t="shared" si="283"/>
        <v>0</v>
      </c>
      <c r="L118" s="43"/>
      <c r="M118" s="79"/>
      <c r="N118" s="47"/>
      <c r="O118" s="47"/>
      <c r="P118" s="47"/>
      <c r="Q118" s="47"/>
      <c r="R118" s="47"/>
      <c r="S118" s="47"/>
      <c r="T118" s="47"/>
      <c r="U118" s="47"/>
      <c r="V118" s="47"/>
      <c r="W118" s="60">
        <f t="shared" si="293"/>
        <v>0</v>
      </c>
      <c r="X118" s="43"/>
      <c r="Y118" s="79"/>
      <c r="Z118" s="47"/>
      <c r="AA118" s="47"/>
      <c r="AB118" s="47"/>
      <c r="AC118" s="47"/>
      <c r="AD118" s="47"/>
      <c r="AE118" s="47"/>
      <c r="AF118" s="47"/>
      <c r="AG118" s="47"/>
      <c r="AH118" s="47"/>
      <c r="AI118" s="60">
        <f t="shared" si="303"/>
        <v>0</v>
      </c>
      <c r="AJ118" s="43"/>
      <c r="AK118" s="79"/>
      <c r="AL118" s="47"/>
      <c r="AM118" s="47"/>
      <c r="AN118" s="47"/>
      <c r="AO118" s="47"/>
      <c r="AP118" s="47"/>
      <c r="AQ118" s="47"/>
      <c r="AR118" s="47"/>
      <c r="AS118" s="47"/>
      <c r="AT118" s="47"/>
      <c r="AU118" s="60">
        <f t="shared" si="305"/>
        <v>0</v>
      </c>
      <c r="AV118" s="43"/>
      <c r="AW118" s="79"/>
      <c r="AX118" s="47"/>
      <c r="AY118" s="47"/>
      <c r="AZ118" s="47"/>
      <c r="BA118" s="47"/>
      <c r="BB118" s="47"/>
      <c r="BC118" s="47"/>
      <c r="BD118" s="47"/>
      <c r="BE118" s="47"/>
      <c r="BF118" s="47"/>
      <c r="BG118" s="60">
        <f t="shared" si="307"/>
        <v>0</v>
      </c>
      <c r="BH118" s="43"/>
      <c r="BI118" s="79"/>
      <c r="BJ118" s="47"/>
      <c r="BK118" s="47"/>
      <c r="BL118" s="47"/>
      <c r="BM118" s="47"/>
      <c r="BN118" s="47"/>
      <c r="BO118" s="47"/>
      <c r="BP118" s="47"/>
      <c r="BQ118" s="47"/>
      <c r="BR118" s="47"/>
      <c r="BS118" s="60">
        <f t="shared" si="309"/>
        <v>0</v>
      </c>
      <c r="BT118" s="43"/>
      <c r="BU118" s="79"/>
      <c r="BV118" s="47"/>
      <c r="BW118" s="47"/>
      <c r="BX118" s="47"/>
      <c r="BY118" s="47"/>
      <c r="BZ118" s="47"/>
      <c r="CA118" s="47"/>
      <c r="CB118" s="47"/>
      <c r="CC118" s="47"/>
      <c r="CD118" s="47"/>
      <c r="CE118" s="60">
        <f t="shared" si="311"/>
        <v>0</v>
      </c>
      <c r="CF118" s="43"/>
      <c r="CG118" s="79"/>
      <c r="CH118" s="47"/>
      <c r="CI118" s="47"/>
      <c r="CJ118" s="47"/>
      <c r="CK118" s="47"/>
      <c r="CL118" s="47"/>
      <c r="CM118" s="47"/>
      <c r="CN118" s="47"/>
      <c r="CO118" s="47"/>
      <c r="CP118" s="47"/>
      <c r="CQ118" s="60">
        <f t="shared" si="313"/>
        <v>0</v>
      </c>
      <c r="CR118" s="43"/>
      <c r="CS118" s="79"/>
      <c r="CT118" s="47"/>
      <c r="CU118" s="47"/>
      <c r="CV118" s="47"/>
      <c r="CW118" s="47"/>
      <c r="CX118" s="47"/>
      <c r="CY118" s="47"/>
      <c r="CZ118" s="47"/>
      <c r="DA118" s="47"/>
      <c r="DB118" s="47"/>
      <c r="DC118" s="60">
        <f t="shared" si="315"/>
        <v>0</v>
      </c>
      <c r="DD118" s="43"/>
      <c r="DE118" s="79"/>
      <c r="DF118" s="47"/>
      <c r="DG118" s="47"/>
      <c r="DH118" s="47"/>
      <c r="DI118" s="47"/>
      <c r="DJ118" s="47"/>
      <c r="DK118" s="47"/>
      <c r="DL118" s="47"/>
      <c r="DM118" s="47"/>
      <c r="DN118" s="47"/>
      <c r="DO118" s="60">
        <f t="shared" si="317"/>
        <v>0</v>
      </c>
      <c r="DP118" s="43"/>
      <c r="DQ118" s="79"/>
      <c r="DR118" s="47"/>
      <c r="DS118" s="47"/>
      <c r="DT118" s="47"/>
      <c r="DU118" s="47"/>
      <c r="DV118" s="47"/>
      <c r="DW118" s="47"/>
      <c r="DX118" s="47"/>
      <c r="DY118" s="47"/>
      <c r="DZ118" s="47"/>
      <c r="EA118" s="60">
        <f t="shared" si="319"/>
        <v>0</v>
      </c>
      <c r="EB118" s="43"/>
      <c r="EC118" s="79"/>
      <c r="ED118" s="47"/>
      <c r="EE118" s="47"/>
      <c r="EF118" s="47"/>
      <c r="EG118" s="47"/>
      <c r="EH118" s="47"/>
      <c r="EI118" s="47"/>
      <c r="EJ118" s="47"/>
      <c r="EK118" s="47"/>
      <c r="EL118" s="47"/>
      <c r="EM118" s="60">
        <f t="shared" si="321"/>
        <v>0</v>
      </c>
    </row>
    <row r="119" spans="1:143" ht="15.75" hidden="1" outlineLevel="1" thickBot="1">
      <c r="A119" s="67"/>
      <c r="B119" s="86"/>
      <c r="C119" s="76"/>
      <c r="D119" s="50"/>
      <c r="E119" s="50"/>
      <c r="F119" s="50"/>
      <c r="G119" s="50"/>
      <c r="H119" s="50"/>
      <c r="I119" s="50"/>
      <c r="J119" s="50"/>
      <c r="K119" s="58">
        <f t="shared" si="283"/>
        <v>0</v>
      </c>
      <c r="L119" s="86"/>
      <c r="M119" s="76"/>
      <c r="N119" s="50"/>
      <c r="O119" s="50"/>
      <c r="P119" s="50"/>
      <c r="Q119" s="50"/>
      <c r="R119" s="50"/>
      <c r="S119" s="50"/>
      <c r="T119" s="50"/>
      <c r="U119" s="50"/>
      <c r="V119" s="50"/>
      <c r="W119" s="58">
        <f t="shared" si="293"/>
        <v>0</v>
      </c>
      <c r="X119" s="86"/>
      <c r="Y119" s="76"/>
      <c r="Z119" s="50"/>
      <c r="AA119" s="50"/>
      <c r="AB119" s="50"/>
      <c r="AC119" s="50"/>
      <c r="AD119" s="50"/>
      <c r="AE119" s="50"/>
      <c r="AF119" s="50"/>
      <c r="AG119" s="50"/>
      <c r="AH119" s="50"/>
      <c r="AI119" s="58">
        <f t="shared" si="303"/>
        <v>0</v>
      </c>
      <c r="AJ119" s="86"/>
      <c r="AK119" s="76"/>
      <c r="AL119" s="50"/>
      <c r="AM119" s="50"/>
      <c r="AN119" s="50"/>
      <c r="AO119" s="50"/>
      <c r="AP119" s="50"/>
      <c r="AQ119" s="50"/>
      <c r="AR119" s="50"/>
      <c r="AS119" s="50"/>
      <c r="AT119" s="50"/>
      <c r="AU119" s="58">
        <f t="shared" si="305"/>
        <v>0</v>
      </c>
      <c r="AV119" s="86"/>
      <c r="AW119" s="76"/>
      <c r="AX119" s="50"/>
      <c r="AY119" s="50"/>
      <c r="AZ119" s="50"/>
      <c r="BA119" s="50"/>
      <c r="BB119" s="50"/>
      <c r="BC119" s="50"/>
      <c r="BD119" s="50"/>
      <c r="BE119" s="50"/>
      <c r="BF119" s="50"/>
      <c r="BG119" s="58">
        <f t="shared" si="307"/>
        <v>0</v>
      </c>
      <c r="BH119" s="86"/>
      <c r="BI119" s="76"/>
      <c r="BJ119" s="50"/>
      <c r="BK119" s="50"/>
      <c r="BL119" s="50"/>
      <c r="BM119" s="50"/>
      <c r="BN119" s="50"/>
      <c r="BO119" s="50"/>
      <c r="BP119" s="50"/>
      <c r="BQ119" s="50"/>
      <c r="BR119" s="50"/>
      <c r="BS119" s="58">
        <f t="shared" si="309"/>
        <v>0</v>
      </c>
      <c r="BT119" s="86"/>
      <c r="BU119" s="76"/>
      <c r="BV119" s="50"/>
      <c r="BW119" s="50"/>
      <c r="BX119" s="50"/>
      <c r="BY119" s="50"/>
      <c r="BZ119" s="50"/>
      <c r="CA119" s="50"/>
      <c r="CB119" s="50"/>
      <c r="CC119" s="50"/>
      <c r="CD119" s="50"/>
      <c r="CE119" s="58">
        <f t="shared" si="311"/>
        <v>0</v>
      </c>
      <c r="CF119" s="86"/>
      <c r="CG119" s="76"/>
      <c r="CH119" s="50"/>
      <c r="CI119" s="50"/>
      <c r="CJ119" s="50"/>
      <c r="CK119" s="50"/>
      <c r="CL119" s="50"/>
      <c r="CM119" s="50"/>
      <c r="CN119" s="50"/>
      <c r="CO119" s="50"/>
      <c r="CP119" s="50"/>
      <c r="CQ119" s="58">
        <f t="shared" si="313"/>
        <v>0</v>
      </c>
      <c r="CR119" s="86"/>
      <c r="CS119" s="76"/>
      <c r="CT119" s="50"/>
      <c r="CU119" s="50"/>
      <c r="CV119" s="50"/>
      <c r="CW119" s="50"/>
      <c r="CX119" s="50"/>
      <c r="CY119" s="50"/>
      <c r="CZ119" s="50"/>
      <c r="DA119" s="50"/>
      <c r="DB119" s="50"/>
      <c r="DC119" s="58">
        <f t="shared" si="315"/>
        <v>0</v>
      </c>
      <c r="DD119" s="86"/>
      <c r="DE119" s="76"/>
      <c r="DF119" s="50"/>
      <c r="DG119" s="50"/>
      <c r="DH119" s="50"/>
      <c r="DI119" s="50"/>
      <c r="DJ119" s="50"/>
      <c r="DK119" s="50"/>
      <c r="DL119" s="50"/>
      <c r="DM119" s="50"/>
      <c r="DN119" s="50"/>
      <c r="DO119" s="58">
        <f t="shared" si="317"/>
        <v>0</v>
      </c>
      <c r="DP119" s="86"/>
      <c r="DQ119" s="76"/>
      <c r="DR119" s="50"/>
      <c r="DS119" s="50"/>
      <c r="DT119" s="50"/>
      <c r="DU119" s="50"/>
      <c r="DV119" s="50"/>
      <c r="DW119" s="50"/>
      <c r="DX119" s="50"/>
      <c r="DY119" s="50"/>
      <c r="DZ119" s="50"/>
      <c r="EA119" s="58">
        <f t="shared" si="319"/>
        <v>0</v>
      </c>
      <c r="EB119" s="86"/>
      <c r="EC119" s="76"/>
      <c r="ED119" s="50"/>
      <c r="EE119" s="50"/>
      <c r="EF119" s="50"/>
      <c r="EG119" s="50"/>
      <c r="EH119" s="50"/>
      <c r="EI119" s="50"/>
      <c r="EJ119" s="50"/>
      <c r="EK119" s="50"/>
      <c r="EL119" s="50"/>
      <c r="EM119" s="58">
        <f t="shared" si="321"/>
        <v>0</v>
      </c>
    </row>
    <row r="120" spans="1:143" collapsed="1"/>
    <row r="121" spans="1:143">
      <c r="N121" s="45" t="s">
        <v>219</v>
      </c>
    </row>
  </sheetData>
  <sortState ref="A102:A110">
    <sortCondition ref="A102:A110"/>
  </sortState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 codeName="Sheet10"/>
  <dimension ref="A1:K33"/>
  <sheetViews>
    <sheetView workbookViewId="0"/>
  </sheetViews>
  <sheetFormatPr defaultColWidth="9.140625" defaultRowHeight="15"/>
  <cols>
    <col min="1" max="1" width="30.7109375" style="9" customWidth="1"/>
    <col min="2" max="2" width="8.7109375" style="7" bestFit="1" customWidth="1"/>
    <col min="3" max="4" width="20.7109375" style="8" customWidth="1"/>
    <col min="5" max="8" width="20.7109375" style="2" customWidth="1"/>
    <col min="9" max="10" width="9.140625" style="2"/>
    <col min="11" max="11" width="10.5703125" style="2" bestFit="1" customWidth="1"/>
    <col min="12" max="16384" width="9.140625" style="2"/>
  </cols>
  <sheetData>
    <row r="1" spans="1:11" ht="18.75">
      <c r="A1" s="6"/>
      <c r="C1" s="106" t="s">
        <v>271</v>
      </c>
      <c r="D1" s="106"/>
      <c r="E1" s="106" t="s">
        <v>272</v>
      </c>
      <c r="F1" s="106"/>
      <c r="G1" s="106" t="s">
        <v>210</v>
      </c>
      <c r="H1" s="106"/>
      <c r="K1" s="9" t="s">
        <v>40</v>
      </c>
    </row>
    <row r="2" spans="1:11">
      <c r="A2" s="131" t="s">
        <v>41</v>
      </c>
      <c r="B2" s="131"/>
      <c r="C2" s="114">
        <f>D2/26</f>
        <v>0</v>
      </c>
      <c r="D2" s="10"/>
      <c r="E2" s="114">
        <f>F2/26</f>
        <v>0</v>
      </c>
      <c r="F2" s="10"/>
      <c r="G2" s="114">
        <f>+C2+E2</f>
        <v>0</v>
      </c>
      <c r="H2" s="114">
        <f>+D2+F2</f>
        <v>0</v>
      </c>
      <c r="K2" s="9">
        <v>42006</v>
      </c>
    </row>
    <row r="3" spans="1:11">
      <c r="A3" s="6"/>
      <c r="B3" s="11"/>
      <c r="C3" s="10"/>
      <c r="D3" s="10"/>
      <c r="E3" s="10"/>
      <c r="F3" s="10"/>
      <c r="G3" s="114"/>
      <c r="H3" s="114"/>
      <c r="K3" s="9">
        <v>42020</v>
      </c>
    </row>
    <row r="4" spans="1:11">
      <c r="A4" s="132" t="s">
        <v>42</v>
      </c>
      <c r="B4" s="132"/>
      <c r="C4" s="12"/>
      <c r="D4" s="115">
        <f>C4*26</f>
        <v>0</v>
      </c>
      <c r="E4" s="12"/>
      <c r="F4" s="115">
        <f>E4*26</f>
        <v>0</v>
      </c>
      <c r="G4" s="115">
        <f>+C4+E4</f>
        <v>0</v>
      </c>
      <c r="H4" s="115">
        <f>+D4+F4</f>
        <v>0</v>
      </c>
      <c r="K4" s="9">
        <v>42034</v>
      </c>
    </row>
    <row r="5" spans="1:11">
      <c r="A5" s="132" t="s">
        <v>43</v>
      </c>
      <c r="B5" s="132"/>
      <c r="C5" s="12"/>
      <c r="D5" s="115">
        <f t="shared" ref="D5:D7" si="0">C5*26</f>
        <v>0</v>
      </c>
      <c r="E5" s="12"/>
      <c r="F5" s="115">
        <f t="shared" ref="F5:F7" si="1">E5*26</f>
        <v>0</v>
      </c>
      <c r="G5" s="115">
        <f t="shared" ref="G5:G29" si="2">+C5+E5</f>
        <v>0</v>
      </c>
      <c r="H5" s="115">
        <f t="shared" ref="H5:H27" si="3">+D5+F5</f>
        <v>0</v>
      </c>
      <c r="K5" s="9">
        <v>42048</v>
      </c>
    </row>
    <row r="6" spans="1:11">
      <c r="A6" s="132" t="s">
        <v>44</v>
      </c>
      <c r="B6" s="132"/>
      <c r="C6" s="12"/>
      <c r="D6" s="115">
        <f t="shared" si="0"/>
        <v>0</v>
      </c>
      <c r="E6" s="12"/>
      <c r="F6" s="115">
        <f t="shared" si="1"/>
        <v>0</v>
      </c>
      <c r="G6" s="115">
        <f t="shared" si="2"/>
        <v>0</v>
      </c>
      <c r="H6" s="115">
        <f t="shared" si="3"/>
        <v>0</v>
      </c>
      <c r="K6" s="9">
        <v>42062</v>
      </c>
    </row>
    <row r="7" spans="1:11">
      <c r="A7" s="132" t="s">
        <v>45</v>
      </c>
      <c r="B7" s="132"/>
      <c r="C7" s="12"/>
      <c r="D7" s="115">
        <f t="shared" si="0"/>
        <v>0</v>
      </c>
      <c r="E7" s="12"/>
      <c r="F7" s="115">
        <f t="shared" si="1"/>
        <v>0</v>
      </c>
      <c r="G7" s="115">
        <f t="shared" si="2"/>
        <v>0</v>
      </c>
      <c r="H7" s="115">
        <f t="shared" si="3"/>
        <v>0</v>
      </c>
      <c r="K7" s="9">
        <v>42076</v>
      </c>
    </row>
    <row r="8" spans="1:11">
      <c r="B8" s="13" t="s">
        <v>46</v>
      </c>
      <c r="C8" s="12"/>
      <c r="D8" s="115">
        <f>+MIN(ROUNDDOWN(C8*26,1),18000)</f>
        <v>0</v>
      </c>
      <c r="E8" s="12"/>
      <c r="F8" s="115">
        <f>+MIN(ROUNDDOWN(E8*26,1),18000)</f>
        <v>0</v>
      </c>
      <c r="G8" s="115">
        <f t="shared" si="2"/>
        <v>0</v>
      </c>
      <c r="H8" s="115">
        <f t="shared" si="3"/>
        <v>0</v>
      </c>
      <c r="K8" s="9">
        <v>42090</v>
      </c>
    </row>
    <row r="9" spans="1:11">
      <c r="A9" s="130" t="s">
        <v>47</v>
      </c>
      <c r="B9" s="130"/>
      <c r="C9" s="115">
        <f>SUM(C4:C8)</f>
        <v>0</v>
      </c>
      <c r="D9" s="115">
        <f>SUM(D4:D8)</f>
        <v>0</v>
      </c>
      <c r="E9" s="115">
        <f>SUM(E4:E8)</f>
        <v>0</v>
      </c>
      <c r="F9" s="115">
        <f>SUM(F4:F8)</f>
        <v>0</v>
      </c>
      <c r="G9" s="115">
        <f t="shared" si="2"/>
        <v>0</v>
      </c>
      <c r="H9" s="115">
        <f t="shared" si="3"/>
        <v>0</v>
      </c>
      <c r="K9" s="9">
        <v>42104</v>
      </c>
    </row>
    <row r="10" spans="1:11">
      <c r="A10" s="14"/>
      <c r="B10" s="15"/>
      <c r="C10" s="16"/>
      <c r="D10" s="16"/>
      <c r="E10" s="16"/>
      <c r="F10" s="16"/>
      <c r="G10" s="116"/>
      <c r="H10" s="116"/>
      <c r="K10" s="9">
        <v>42118</v>
      </c>
    </row>
    <row r="11" spans="1:11">
      <c r="A11" s="131" t="s">
        <v>48</v>
      </c>
      <c r="B11" s="131"/>
      <c r="C11" s="114">
        <f>C2-C9</f>
        <v>0</v>
      </c>
      <c r="D11" s="114">
        <f>D2-D9</f>
        <v>0</v>
      </c>
      <c r="E11" s="114">
        <f>E2-E9</f>
        <v>0</v>
      </c>
      <c r="F11" s="114">
        <f>F2-F9</f>
        <v>0</v>
      </c>
      <c r="G11" s="114">
        <f t="shared" si="2"/>
        <v>0</v>
      </c>
      <c r="H11" s="114">
        <f t="shared" si="3"/>
        <v>0</v>
      </c>
      <c r="K11" s="9">
        <v>42132</v>
      </c>
    </row>
    <row r="12" spans="1:11">
      <c r="A12" s="6"/>
      <c r="B12" s="11"/>
      <c r="C12" s="17"/>
      <c r="D12" s="17"/>
      <c r="G12" s="117"/>
      <c r="H12" s="117"/>
      <c r="K12" s="9">
        <v>42146</v>
      </c>
    </row>
    <row r="13" spans="1:11">
      <c r="A13" s="18" t="s">
        <v>49</v>
      </c>
      <c r="B13" s="19"/>
      <c r="C13" s="118"/>
      <c r="D13" s="118">
        <f>C13*26</f>
        <v>0</v>
      </c>
      <c r="E13" s="118"/>
      <c r="F13" s="118">
        <f>E13*26</f>
        <v>0</v>
      </c>
      <c r="G13" s="118">
        <f t="shared" si="2"/>
        <v>0</v>
      </c>
      <c r="H13" s="118">
        <f t="shared" si="3"/>
        <v>0</v>
      </c>
      <c r="K13" s="9">
        <v>42160</v>
      </c>
    </row>
    <row r="14" spans="1:11">
      <c r="A14" s="18" t="s">
        <v>50</v>
      </c>
      <c r="B14" s="21"/>
      <c r="C14" s="118"/>
      <c r="D14" s="118">
        <f t="shared" ref="D14:D16" si="4">C14*26</f>
        <v>0</v>
      </c>
      <c r="E14" s="118"/>
      <c r="F14" s="118">
        <f>E14*26</f>
        <v>0</v>
      </c>
      <c r="G14" s="118">
        <f t="shared" si="2"/>
        <v>0</v>
      </c>
      <c r="H14" s="118">
        <f t="shared" si="3"/>
        <v>0</v>
      </c>
      <c r="K14" s="9">
        <v>42174</v>
      </c>
    </row>
    <row r="15" spans="1:11">
      <c r="A15" s="18" t="s">
        <v>51</v>
      </c>
      <c r="B15" s="21"/>
      <c r="C15" s="118"/>
      <c r="D15" s="118">
        <f t="shared" si="4"/>
        <v>0</v>
      </c>
      <c r="E15" s="118"/>
      <c r="F15" s="118">
        <f>E15*26</f>
        <v>0</v>
      </c>
      <c r="G15" s="118">
        <f t="shared" si="2"/>
        <v>0</v>
      </c>
      <c r="H15" s="118">
        <f t="shared" si="3"/>
        <v>0</v>
      </c>
      <c r="K15" s="9">
        <v>42188</v>
      </c>
    </row>
    <row r="16" spans="1:11">
      <c r="A16" s="18" t="s">
        <v>52</v>
      </c>
      <c r="B16" s="21"/>
      <c r="C16" s="118"/>
      <c r="D16" s="118">
        <f t="shared" si="4"/>
        <v>0</v>
      </c>
      <c r="E16" s="118"/>
      <c r="F16" s="118">
        <f t="shared" ref="F16" si="5">E16*26</f>
        <v>0</v>
      </c>
      <c r="G16" s="118">
        <f t="shared" si="2"/>
        <v>0</v>
      </c>
      <c r="H16" s="118">
        <f t="shared" si="3"/>
        <v>0</v>
      </c>
      <c r="K16" s="9">
        <v>42202</v>
      </c>
    </row>
    <row r="17" spans="1:11">
      <c r="A17" s="134" t="s">
        <v>19</v>
      </c>
      <c r="B17" s="134"/>
      <c r="C17" s="118"/>
      <c r="D17" s="118">
        <f>SUM(D13:D16)</f>
        <v>0</v>
      </c>
      <c r="E17" s="118"/>
      <c r="F17" s="118">
        <f>SUM(F13:F16)</f>
        <v>0</v>
      </c>
      <c r="G17" s="118">
        <f t="shared" si="2"/>
        <v>0</v>
      </c>
      <c r="H17" s="118">
        <f t="shared" si="3"/>
        <v>0</v>
      </c>
      <c r="K17" s="9">
        <v>42216</v>
      </c>
    </row>
    <row r="18" spans="1:11">
      <c r="B18" s="9"/>
      <c r="C18" s="20"/>
      <c r="D18" s="20"/>
      <c r="G18" s="117"/>
      <c r="H18" s="117"/>
      <c r="K18" s="9">
        <v>42230</v>
      </c>
    </row>
    <row r="19" spans="1:11">
      <c r="A19" s="133" t="s">
        <v>223</v>
      </c>
      <c r="B19" s="133"/>
      <c r="C19" s="20"/>
      <c r="D19" s="118">
        <f>C19*26</f>
        <v>0</v>
      </c>
      <c r="E19" s="20"/>
      <c r="F19" s="118">
        <f t="shared" ref="F19:F20" si="6">E19*26</f>
        <v>0</v>
      </c>
      <c r="G19" s="118">
        <f t="shared" si="2"/>
        <v>0</v>
      </c>
      <c r="H19" s="118">
        <f t="shared" si="3"/>
        <v>0</v>
      </c>
      <c r="K19" s="9">
        <v>42244</v>
      </c>
    </row>
    <row r="20" spans="1:11">
      <c r="A20" s="133" t="s">
        <v>53</v>
      </c>
      <c r="B20" s="133"/>
      <c r="C20" s="20"/>
      <c r="D20" s="118">
        <f>C20*26</f>
        <v>0</v>
      </c>
      <c r="E20" s="20"/>
      <c r="F20" s="118">
        <f t="shared" si="6"/>
        <v>0</v>
      </c>
      <c r="G20" s="118">
        <f t="shared" si="2"/>
        <v>0</v>
      </c>
      <c r="H20" s="118">
        <f t="shared" si="3"/>
        <v>0</v>
      </c>
      <c r="K20" s="9">
        <v>42258</v>
      </c>
    </row>
    <row r="21" spans="1:11">
      <c r="A21" s="105"/>
      <c r="B21" s="105" t="s">
        <v>59</v>
      </c>
      <c r="C21" s="20"/>
      <c r="D21" s="118">
        <f>C21*26</f>
        <v>0</v>
      </c>
      <c r="E21" s="20"/>
      <c r="F21" s="118">
        <f>E21*26</f>
        <v>0</v>
      </c>
      <c r="G21" s="118">
        <f t="shared" si="2"/>
        <v>0</v>
      </c>
      <c r="H21" s="118">
        <f t="shared" si="3"/>
        <v>0</v>
      </c>
      <c r="K21" s="9">
        <v>42272</v>
      </c>
    </row>
    <row r="22" spans="1:11">
      <c r="A22" s="134" t="s">
        <v>54</v>
      </c>
      <c r="B22" s="134"/>
      <c r="C22" s="118">
        <f>SUM(C19:C21)</f>
        <v>0</v>
      </c>
      <c r="D22" s="118">
        <f>SUM(D19:D21)</f>
        <v>0</v>
      </c>
      <c r="E22" s="118">
        <f>SUM(E19:E21)</f>
        <v>0</v>
      </c>
      <c r="F22" s="118">
        <f>SUM(F19:F21)</f>
        <v>0</v>
      </c>
      <c r="G22" s="118">
        <f t="shared" si="2"/>
        <v>0</v>
      </c>
      <c r="H22" s="118">
        <f t="shared" si="3"/>
        <v>0</v>
      </c>
      <c r="K22" s="9">
        <v>42286</v>
      </c>
    </row>
    <row r="23" spans="1:11">
      <c r="B23" s="9"/>
      <c r="C23" s="20"/>
      <c r="D23" s="20"/>
      <c r="G23" s="117"/>
      <c r="H23" s="117"/>
      <c r="K23" s="9">
        <v>42300</v>
      </c>
    </row>
    <row r="24" spans="1:11">
      <c r="A24" s="131" t="s">
        <v>55</v>
      </c>
      <c r="B24" s="131"/>
      <c r="C24" s="118">
        <f>C11-C17-C22</f>
        <v>0</v>
      </c>
      <c r="D24" s="118">
        <f>D11-D17-D22</f>
        <v>0</v>
      </c>
      <c r="E24" s="118">
        <f>E11-E17-E22</f>
        <v>0</v>
      </c>
      <c r="F24" s="118">
        <f>F11-F17-F22</f>
        <v>0</v>
      </c>
      <c r="G24" s="118">
        <f t="shared" si="2"/>
        <v>0</v>
      </c>
      <c r="H24" s="118">
        <f t="shared" si="3"/>
        <v>0</v>
      </c>
      <c r="K24" s="9">
        <v>42314</v>
      </c>
    </row>
    <row r="25" spans="1:11">
      <c r="G25" s="117"/>
      <c r="H25" s="117"/>
      <c r="K25" s="9">
        <v>42328</v>
      </c>
    </row>
    <row r="26" spans="1:11">
      <c r="A26" s="133" t="s">
        <v>56</v>
      </c>
      <c r="B26" s="133"/>
      <c r="C26" s="20"/>
      <c r="D26" s="118">
        <f>C26*26</f>
        <v>0</v>
      </c>
      <c r="E26" s="20"/>
      <c r="F26" s="118">
        <f>E26*26</f>
        <v>0</v>
      </c>
      <c r="G26" s="118">
        <f t="shared" si="2"/>
        <v>0</v>
      </c>
      <c r="H26" s="118">
        <f t="shared" si="3"/>
        <v>0</v>
      </c>
      <c r="K26" s="9">
        <v>42342</v>
      </c>
    </row>
    <row r="27" spans="1:11">
      <c r="A27" s="134" t="s">
        <v>57</v>
      </c>
      <c r="B27" s="134"/>
      <c r="C27" s="118">
        <f>SUM(C26)</f>
        <v>0</v>
      </c>
      <c r="D27" s="118">
        <f>SUM(D26)</f>
        <v>0</v>
      </c>
      <c r="E27" s="118">
        <f>SUM(E26)</f>
        <v>0</v>
      </c>
      <c r="F27" s="118">
        <f>SUM(F26)</f>
        <v>0</v>
      </c>
      <c r="G27" s="118">
        <f t="shared" si="2"/>
        <v>0</v>
      </c>
      <c r="H27" s="118">
        <f t="shared" si="3"/>
        <v>0</v>
      </c>
      <c r="K27" s="9">
        <v>42356</v>
      </c>
    </row>
    <row r="28" spans="1:11">
      <c r="G28" s="117"/>
      <c r="H28" s="117"/>
    </row>
    <row r="29" spans="1:11" ht="18.75">
      <c r="A29" s="6" t="s">
        <v>58</v>
      </c>
      <c r="B29" s="22"/>
      <c r="C29" s="114">
        <f>ROUNDDOWN(C24+C27,2)</f>
        <v>0</v>
      </c>
      <c r="D29" s="114">
        <f>C29*26</f>
        <v>0</v>
      </c>
      <c r="E29" s="114">
        <f>E24+E27</f>
        <v>0</v>
      </c>
      <c r="F29" s="114">
        <f>E29*26</f>
        <v>0</v>
      </c>
      <c r="G29" s="119">
        <f t="shared" si="2"/>
        <v>0</v>
      </c>
      <c r="H29" s="119">
        <f>+D29+F29</f>
        <v>0</v>
      </c>
    </row>
    <row r="30" spans="1:11">
      <c r="F30" s="9"/>
      <c r="G30" s="120"/>
      <c r="H30" s="120"/>
    </row>
    <row r="33" spans="1:4">
      <c r="A33" s="2"/>
      <c r="B33" s="2"/>
      <c r="C33" s="2"/>
      <c r="D33" s="2"/>
    </row>
  </sheetData>
  <mergeCells count="14">
    <mergeCell ref="A24:B24"/>
    <mergeCell ref="A26:B26"/>
    <mergeCell ref="A27:B27"/>
    <mergeCell ref="A11:B11"/>
    <mergeCell ref="A17:B17"/>
    <mergeCell ref="A19:B19"/>
    <mergeCell ref="A20:B20"/>
    <mergeCell ref="A22:B22"/>
    <mergeCell ref="A9:B9"/>
    <mergeCell ref="A2:B2"/>
    <mergeCell ref="A4:B4"/>
    <mergeCell ref="A5:B5"/>
    <mergeCell ref="A6:B6"/>
    <mergeCell ref="A7:B7"/>
  </mergeCell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 codeName="Sheet12"/>
  <dimension ref="A1:AB24"/>
  <sheetViews>
    <sheetView zoomScale="85" zoomScaleNormal="85" workbookViewId="0"/>
  </sheetViews>
  <sheetFormatPr defaultRowHeight="15"/>
  <cols>
    <col min="1" max="1" width="14.42578125" bestFit="1" customWidth="1"/>
    <col min="3" max="3" width="9.5703125" bestFit="1" customWidth="1"/>
    <col min="28" max="28" width="11.28515625" style="94" bestFit="1" customWidth="1"/>
  </cols>
  <sheetData>
    <row r="1" spans="1:28">
      <c r="B1" s="93">
        <v>42006</v>
      </c>
      <c r="C1" s="93">
        <v>42020</v>
      </c>
      <c r="D1" s="93">
        <v>42034</v>
      </c>
      <c r="E1" s="93">
        <v>42048</v>
      </c>
      <c r="F1" s="93">
        <v>42062</v>
      </c>
      <c r="G1" s="93">
        <v>42076</v>
      </c>
      <c r="H1" s="93">
        <v>42090</v>
      </c>
      <c r="I1" s="93">
        <v>42104</v>
      </c>
      <c r="J1" s="93">
        <v>42118</v>
      </c>
      <c r="K1" s="93">
        <v>42132</v>
      </c>
      <c r="L1" s="93">
        <v>42146</v>
      </c>
      <c r="M1" s="93">
        <v>42160</v>
      </c>
      <c r="N1" s="93">
        <v>42174</v>
      </c>
      <c r="O1" s="93">
        <v>42188</v>
      </c>
      <c r="P1" s="93">
        <v>42202</v>
      </c>
      <c r="Q1" s="93">
        <v>42216</v>
      </c>
      <c r="R1" s="93">
        <v>42230</v>
      </c>
      <c r="S1" s="93">
        <v>42244</v>
      </c>
      <c r="T1" s="93">
        <v>42258</v>
      </c>
      <c r="U1" s="93">
        <v>42272</v>
      </c>
      <c r="V1" s="93">
        <v>42286</v>
      </c>
      <c r="W1" s="93">
        <v>42300</v>
      </c>
      <c r="X1" s="93">
        <v>42314</v>
      </c>
      <c r="Y1" s="93">
        <v>42328</v>
      </c>
      <c r="Z1" s="93">
        <v>42342</v>
      </c>
      <c r="AA1" s="93">
        <v>42356</v>
      </c>
      <c r="AB1" s="94" t="s">
        <v>186</v>
      </c>
    </row>
    <row r="2" spans="1:28">
      <c r="A2" t="s">
        <v>77</v>
      </c>
    </row>
    <row r="3" spans="1:28">
      <c r="A3" t="s">
        <v>224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121">
        <f>+SUM(B3:AA3)</f>
        <v>0</v>
      </c>
    </row>
    <row r="4" spans="1:28">
      <c r="A4" t="s">
        <v>225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121">
        <f t="shared" ref="AB4:AB24" si="0">+SUM(B4:AA4)</f>
        <v>0</v>
      </c>
    </row>
    <row r="5" spans="1:28">
      <c r="A5" t="s">
        <v>226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121">
        <f t="shared" si="0"/>
        <v>0</v>
      </c>
    </row>
    <row r="6" spans="1:28">
      <c r="A6" t="s">
        <v>227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121">
        <f t="shared" si="0"/>
        <v>0</v>
      </c>
    </row>
    <row r="7" spans="1:28">
      <c r="A7" s="42" t="s">
        <v>232</v>
      </c>
      <c r="B7" s="122">
        <f>+SUM(B3:B6)</f>
        <v>0</v>
      </c>
      <c r="C7" s="122">
        <f t="shared" ref="C7:L7" si="1">+SUM(C3:C6)</f>
        <v>0</v>
      </c>
      <c r="D7" s="122">
        <f t="shared" si="1"/>
        <v>0</v>
      </c>
      <c r="E7" s="122">
        <f t="shared" si="1"/>
        <v>0</v>
      </c>
      <c r="F7" s="122">
        <f t="shared" si="1"/>
        <v>0</v>
      </c>
      <c r="G7" s="122">
        <f t="shared" si="1"/>
        <v>0</v>
      </c>
      <c r="H7" s="122">
        <f t="shared" si="1"/>
        <v>0</v>
      </c>
      <c r="I7" s="122">
        <f t="shared" si="1"/>
        <v>0</v>
      </c>
      <c r="J7" s="122">
        <f t="shared" si="1"/>
        <v>0</v>
      </c>
      <c r="K7" s="122">
        <f t="shared" si="1"/>
        <v>0</v>
      </c>
      <c r="L7" s="122">
        <f t="shared" si="1"/>
        <v>0</v>
      </c>
      <c r="M7" s="122">
        <f t="shared" ref="M7:AA7" si="2">+SUM(M3:M6)</f>
        <v>0</v>
      </c>
      <c r="N7" s="122">
        <f t="shared" si="2"/>
        <v>0</v>
      </c>
      <c r="O7" s="122">
        <f t="shared" si="2"/>
        <v>0</v>
      </c>
      <c r="P7" s="122">
        <f t="shared" si="2"/>
        <v>0</v>
      </c>
      <c r="Q7" s="122">
        <f t="shared" si="2"/>
        <v>0</v>
      </c>
      <c r="R7" s="122">
        <f t="shared" si="2"/>
        <v>0</v>
      </c>
      <c r="S7" s="122">
        <f t="shared" si="2"/>
        <v>0</v>
      </c>
      <c r="T7" s="122">
        <f t="shared" si="2"/>
        <v>0</v>
      </c>
      <c r="U7" s="122">
        <f t="shared" si="2"/>
        <v>0</v>
      </c>
      <c r="V7" s="122">
        <f t="shared" si="2"/>
        <v>0</v>
      </c>
      <c r="W7" s="122">
        <f t="shared" si="2"/>
        <v>0</v>
      </c>
      <c r="X7" s="122">
        <f t="shared" si="2"/>
        <v>0</v>
      </c>
      <c r="Y7" s="122">
        <f t="shared" si="2"/>
        <v>0</v>
      </c>
      <c r="Z7" s="122">
        <f t="shared" si="2"/>
        <v>0</v>
      </c>
      <c r="AA7" s="122">
        <f t="shared" si="2"/>
        <v>0</v>
      </c>
      <c r="AB7" s="122">
        <f t="shared" si="0"/>
        <v>0</v>
      </c>
    </row>
    <row r="8" spans="1:28">
      <c r="A8" t="s">
        <v>228</v>
      </c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121">
        <f t="shared" si="0"/>
        <v>0</v>
      </c>
    </row>
    <row r="9" spans="1:28">
      <c r="A9" t="s">
        <v>229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121">
        <f t="shared" si="0"/>
        <v>0</v>
      </c>
    </row>
    <row r="10" spans="1:28">
      <c r="A10" t="s">
        <v>230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121">
        <f t="shared" si="0"/>
        <v>0</v>
      </c>
    </row>
    <row r="11" spans="1:28">
      <c r="A11" t="s">
        <v>231</v>
      </c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121">
        <f t="shared" si="0"/>
        <v>0</v>
      </c>
    </row>
    <row r="12" spans="1:28">
      <c r="A12" s="42" t="s">
        <v>233</v>
      </c>
      <c r="B12" s="122">
        <f>+SUM(B8:B11)</f>
        <v>0</v>
      </c>
      <c r="C12" s="122">
        <f t="shared" ref="C12:L12" si="3">+SUM(C8:C11)</f>
        <v>0</v>
      </c>
      <c r="D12" s="122">
        <f t="shared" si="3"/>
        <v>0</v>
      </c>
      <c r="E12" s="122">
        <f t="shared" si="3"/>
        <v>0</v>
      </c>
      <c r="F12" s="122">
        <f t="shared" si="3"/>
        <v>0</v>
      </c>
      <c r="G12" s="122">
        <f t="shared" si="3"/>
        <v>0</v>
      </c>
      <c r="H12" s="122">
        <f t="shared" si="3"/>
        <v>0</v>
      </c>
      <c r="I12" s="122">
        <f t="shared" si="3"/>
        <v>0</v>
      </c>
      <c r="J12" s="122">
        <f t="shared" si="3"/>
        <v>0</v>
      </c>
      <c r="K12" s="122">
        <f t="shared" si="3"/>
        <v>0</v>
      </c>
      <c r="L12" s="122">
        <f t="shared" si="3"/>
        <v>0</v>
      </c>
      <c r="M12" s="122">
        <f t="shared" ref="M12:AA12" si="4">+SUM(M8:M11)</f>
        <v>0</v>
      </c>
      <c r="N12" s="122">
        <f t="shared" si="4"/>
        <v>0</v>
      </c>
      <c r="O12" s="122">
        <f t="shared" si="4"/>
        <v>0</v>
      </c>
      <c r="P12" s="122">
        <f t="shared" si="4"/>
        <v>0</v>
      </c>
      <c r="Q12" s="122">
        <f t="shared" si="4"/>
        <v>0</v>
      </c>
      <c r="R12" s="122">
        <f t="shared" si="4"/>
        <v>0</v>
      </c>
      <c r="S12" s="122">
        <f t="shared" si="4"/>
        <v>0</v>
      </c>
      <c r="T12" s="122">
        <f t="shared" si="4"/>
        <v>0</v>
      </c>
      <c r="U12" s="122">
        <f t="shared" si="4"/>
        <v>0</v>
      </c>
      <c r="V12" s="122">
        <f t="shared" si="4"/>
        <v>0</v>
      </c>
      <c r="W12" s="122">
        <f t="shared" si="4"/>
        <v>0</v>
      </c>
      <c r="X12" s="122">
        <f t="shared" si="4"/>
        <v>0</v>
      </c>
      <c r="Y12" s="122">
        <f t="shared" si="4"/>
        <v>0</v>
      </c>
      <c r="Z12" s="122">
        <f t="shared" si="4"/>
        <v>0</v>
      </c>
      <c r="AA12" s="122">
        <f t="shared" si="4"/>
        <v>0</v>
      </c>
      <c r="AB12" s="122">
        <f t="shared" si="0"/>
        <v>0</v>
      </c>
    </row>
    <row r="13" spans="1:28">
      <c r="A13" s="39" t="s">
        <v>79</v>
      </c>
      <c r="B13" s="123">
        <f>+B7+B12</f>
        <v>0</v>
      </c>
      <c r="C13" s="123">
        <f t="shared" ref="C13:L13" si="5">+C7+C12</f>
        <v>0</v>
      </c>
      <c r="D13" s="123">
        <f t="shared" si="5"/>
        <v>0</v>
      </c>
      <c r="E13" s="123">
        <f t="shared" si="5"/>
        <v>0</v>
      </c>
      <c r="F13" s="123">
        <f t="shared" si="5"/>
        <v>0</v>
      </c>
      <c r="G13" s="123">
        <f t="shared" si="5"/>
        <v>0</v>
      </c>
      <c r="H13" s="123">
        <f t="shared" si="5"/>
        <v>0</v>
      </c>
      <c r="I13" s="123">
        <f t="shared" si="5"/>
        <v>0</v>
      </c>
      <c r="J13" s="123">
        <f t="shared" si="5"/>
        <v>0</v>
      </c>
      <c r="K13" s="123">
        <f t="shared" si="5"/>
        <v>0</v>
      </c>
      <c r="L13" s="123">
        <f t="shared" si="5"/>
        <v>0</v>
      </c>
      <c r="M13" s="123">
        <f t="shared" ref="M13:AA13" si="6">+M7+M12</f>
        <v>0</v>
      </c>
      <c r="N13" s="123">
        <f t="shared" si="6"/>
        <v>0</v>
      </c>
      <c r="O13" s="123">
        <f t="shared" si="6"/>
        <v>0</v>
      </c>
      <c r="P13" s="123">
        <f t="shared" si="6"/>
        <v>0</v>
      </c>
      <c r="Q13" s="123">
        <f t="shared" si="6"/>
        <v>0</v>
      </c>
      <c r="R13" s="123">
        <f t="shared" si="6"/>
        <v>0</v>
      </c>
      <c r="S13" s="123">
        <f t="shared" si="6"/>
        <v>0</v>
      </c>
      <c r="T13" s="123">
        <f t="shared" si="6"/>
        <v>0</v>
      </c>
      <c r="U13" s="123">
        <f t="shared" si="6"/>
        <v>0</v>
      </c>
      <c r="V13" s="123">
        <f t="shared" si="6"/>
        <v>0</v>
      </c>
      <c r="W13" s="123">
        <f t="shared" si="6"/>
        <v>0</v>
      </c>
      <c r="X13" s="123">
        <f t="shared" si="6"/>
        <v>0</v>
      </c>
      <c r="Y13" s="123">
        <f t="shared" si="6"/>
        <v>0</v>
      </c>
      <c r="Z13" s="123">
        <f t="shared" si="6"/>
        <v>0</v>
      </c>
      <c r="AA13" s="123">
        <f t="shared" si="6"/>
        <v>0</v>
      </c>
      <c r="AB13" s="123">
        <f t="shared" si="0"/>
        <v>0</v>
      </c>
    </row>
    <row r="14" spans="1:28"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121"/>
    </row>
    <row r="15" spans="1:28">
      <c r="A15" t="s">
        <v>78</v>
      </c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121"/>
    </row>
    <row r="16" spans="1:28">
      <c r="A16" t="s">
        <v>234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121">
        <f t="shared" si="0"/>
        <v>0</v>
      </c>
    </row>
    <row r="17" spans="1:28">
      <c r="A17" t="s">
        <v>235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121">
        <f t="shared" si="0"/>
        <v>0</v>
      </c>
    </row>
    <row r="18" spans="1:28">
      <c r="A18" t="s">
        <v>236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121">
        <f t="shared" si="0"/>
        <v>0</v>
      </c>
    </row>
    <row r="19" spans="1:28">
      <c r="A19" t="s">
        <v>237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121">
        <f t="shared" si="0"/>
        <v>0</v>
      </c>
    </row>
    <row r="20" spans="1:28">
      <c r="A20" t="s">
        <v>238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121">
        <f t="shared" si="0"/>
        <v>0</v>
      </c>
    </row>
    <row r="21" spans="1:28">
      <c r="A21" s="42" t="s">
        <v>232</v>
      </c>
      <c r="B21" s="122">
        <f>+SUM(B16:B20)</f>
        <v>0</v>
      </c>
      <c r="C21" s="122">
        <f t="shared" ref="C21:L21" si="7">+SUM(C16:C20)</f>
        <v>0</v>
      </c>
      <c r="D21" s="122">
        <f t="shared" si="7"/>
        <v>0</v>
      </c>
      <c r="E21" s="122">
        <f t="shared" si="7"/>
        <v>0</v>
      </c>
      <c r="F21" s="122">
        <f t="shared" si="7"/>
        <v>0</v>
      </c>
      <c r="G21" s="122">
        <f t="shared" si="7"/>
        <v>0</v>
      </c>
      <c r="H21" s="122">
        <f t="shared" si="7"/>
        <v>0</v>
      </c>
      <c r="I21" s="122">
        <f t="shared" si="7"/>
        <v>0</v>
      </c>
      <c r="J21" s="122">
        <f t="shared" si="7"/>
        <v>0</v>
      </c>
      <c r="K21" s="122">
        <f t="shared" si="7"/>
        <v>0</v>
      </c>
      <c r="L21" s="122">
        <f t="shared" si="7"/>
        <v>0</v>
      </c>
      <c r="M21" s="122">
        <f t="shared" ref="M21:AA21" si="8">+SUM(M16:M20)</f>
        <v>0</v>
      </c>
      <c r="N21" s="122">
        <f t="shared" si="8"/>
        <v>0</v>
      </c>
      <c r="O21" s="122">
        <f t="shared" si="8"/>
        <v>0</v>
      </c>
      <c r="P21" s="122">
        <f t="shared" si="8"/>
        <v>0</v>
      </c>
      <c r="Q21" s="122">
        <f t="shared" si="8"/>
        <v>0</v>
      </c>
      <c r="R21" s="122">
        <f t="shared" si="8"/>
        <v>0</v>
      </c>
      <c r="S21" s="122">
        <f t="shared" si="8"/>
        <v>0</v>
      </c>
      <c r="T21" s="122">
        <f t="shared" si="8"/>
        <v>0</v>
      </c>
      <c r="U21" s="122">
        <f t="shared" si="8"/>
        <v>0</v>
      </c>
      <c r="V21" s="122">
        <f t="shared" si="8"/>
        <v>0</v>
      </c>
      <c r="W21" s="122">
        <f t="shared" si="8"/>
        <v>0</v>
      </c>
      <c r="X21" s="122">
        <f t="shared" si="8"/>
        <v>0</v>
      </c>
      <c r="Y21" s="122">
        <f t="shared" si="8"/>
        <v>0</v>
      </c>
      <c r="Z21" s="122">
        <f t="shared" si="8"/>
        <v>0</v>
      </c>
      <c r="AA21" s="122">
        <f t="shared" si="8"/>
        <v>0</v>
      </c>
      <c r="AB21" s="122">
        <f t="shared" si="0"/>
        <v>0</v>
      </c>
    </row>
    <row r="22" spans="1:28">
      <c r="A22" t="s">
        <v>239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121">
        <f t="shared" si="0"/>
        <v>0</v>
      </c>
    </row>
    <row r="23" spans="1:28">
      <c r="A23" s="42" t="s">
        <v>240</v>
      </c>
      <c r="B23" s="122">
        <f>+B22</f>
        <v>0</v>
      </c>
      <c r="C23" s="122">
        <f t="shared" ref="C23:L23" si="9">+C22</f>
        <v>0</v>
      </c>
      <c r="D23" s="122">
        <f t="shared" si="9"/>
        <v>0</v>
      </c>
      <c r="E23" s="122">
        <f t="shared" si="9"/>
        <v>0</v>
      </c>
      <c r="F23" s="122">
        <f t="shared" si="9"/>
        <v>0</v>
      </c>
      <c r="G23" s="122">
        <f t="shared" si="9"/>
        <v>0</v>
      </c>
      <c r="H23" s="122">
        <f t="shared" si="9"/>
        <v>0</v>
      </c>
      <c r="I23" s="122">
        <f t="shared" si="9"/>
        <v>0</v>
      </c>
      <c r="J23" s="122">
        <f t="shared" si="9"/>
        <v>0</v>
      </c>
      <c r="K23" s="122">
        <f t="shared" si="9"/>
        <v>0</v>
      </c>
      <c r="L23" s="122">
        <f t="shared" si="9"/>
        <v>0</v>
      </c>
      <c r="M23" s="122">
        <f t="shared" ref="M23:AA23" si="10">+M22</f>
        <v>0</v>
      </c>
      <c r="N23" s="122">
        <f t="shared" si="10"/>
        <v>0</v>
      </c>
      <c r="O23" s="122">
        <f t="shared" si="10"/>
        <v>0</v>
      </c>
      <c r="P23" s="122">
        <f t="shared" si="10"/>
        <v>0</v>
      </c>
      <c r="Q23" s="122">
        <f t="shared" si="10"/>
        <v>0</v>
      </c>
      <c r="R23" s="122">
        <f t="shared" si="10"/>
        <v>0</v>
      </c>
      <c r="S23" s="122">
        <f t="shared" si="10"/>
        <v>0</v>
      </c>
      <c r="T23" s="122">
        <f t="shared" si="10"/>
        <v>0</v>
      </c>
      <c r="U23" s="122">
        <f t="shared" si="10"/>
        <v>0</v>
      </c>
      <c r="V23" s="122">
        <f t="shared" si="10"/>
        <v>0</v>
      </c>
      <c r="W23" s="122">
        <f t="shared" si="10"/>
        <v>0</v>
      </c>
      <c r="X23" s="122">
        <f t="shared" si="10"/>
        <v>0</v>
      </c>
      <c r="Y23" s="122">
        <f t="shared" si="10"/>
        <v>0</v>
      </c>
      <c r="Z23" s="122">
        <f t="shared" si="10"/>
        <v>0</v>
      </c>
      <c r="AA23" s="122">
        <f t="shared" si="10"/>
        <v>0</v>
      </c>
      <c r="AB23" s="122">
        <f t="shared" si="0"/>
        <v>0</v>
      </c>
    </row>
    <row r="24" spans="1:28">
      <c r="A24" s="39" t="s">
        <v>80</v>
      </c>
      <c r="B24" s="123">
        <f>+B21+B23</f>
        <v>0</v>
      </c>
      <c r="C24" s="123">
        <f t="shared" ref="C24:L24" si="11">+C21+C23</f>
        <v>0</v>
      </c>
      <c r="D24" s="123">
        <f t="shared" si="11"/>
        <v>0</v>
      </c>
      <c r="E24" s="123">
        <f t="shared" si="11"/>
        <v>0</v>
      </c>
      <c r="F24" s="123">
        <f t="shared" si="11"/>
        <v>0</v>
      </c>
      <c r="G24" s="123">
        <f t="shared" si="11"/>
        <v>0</v>
      </c>
      <c r="H24" s="123">
        <f t="shared" si="11"/>
        <v>0</v>
      </c>
      <c r="I24" s="123">
        <f t="shared" si="11"/>
        <v>0</v>
      </c>
      <c r="J24" s="123">
        <f t="shared" si="11"/>
        <v>0</v>
      </c>
      <c r="K24" s="123">
        <f t="shared" si="11"/>
        <v>0</v>
      </c>
      <c r="L24" s="123">
        <f t="shared" si="11"/>
        <v>0</v>
      </c>
      <c r="M24" s="123">
        <f t="shared" ref="M24:AA24" si="12">+M21+M23</f>
        <v>0</v>
      </c>
      <c r="N24" s="123">
        <f t="shared" si="12"/>
        <v>0</v>
      </c>
      <c r="O24" s="123">
        <f t="shared" si="12"/>
        <v>0</v>
      </c>
      <c r="P24" s="123">
        <f t="shared" si="12"/>
        <v>0</v>
      </c>
      <c r="Q24" s="123">
        <f t="shared" si="12"/>
        <v>0</v>
      </c>
      <c r="R24" s="123">
        <f t="shared" si="12"/>
        <v>0</v>
      </c>
      <c r="S24" s="123">
        <f t="shared" si="12"/>
        <v>0</v>
      </c>
      <c r="T24" s="123">
        <f t="shared" si="12"/>
        <v>0</v>
      </c>
      <c r="U24" s="123">
        <f t="shared" si="12"/>
        <v>0</v>
      </c>
      <c r="V24" s="123">
        <f t="shared" si="12"/>
        <v>0</v>
      </c>
      <c r="W24" s="123">
        <f t="shared" si="12"/>
        <v>0</v>
      </c>
      <c r="X24" s="123">
        <f t="shared" si="12"/>
        <v>0</v>
      </c>
      <c r="Y24" s="123">
        <f t="shared" si="12"/>
        <v>0</v>
      </c>
      <c r="Z24" s="123">
        <f t="shared" si="12"/>
        <v>0</v>
      </c>
      <c r="AA24" s="123">
        <f t="shared" si="12"/>
        <v>0</v>
      </c>
      <c r="AB24" s="123">
        <f t="shared" si="0"/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 codeName="Sheet13"/>
  <dimension ref="A1:Q367"/>
  <sheetViews>
    <sheetView zoomScale="75" zoomScaleNormal="75" workbookViewId="0"/>
  </sheetViews>
  <sheetFormatPr defaultColWidth="8.85546875" defaultRowHeight="15"/>
  <cols>
    <col min="1" max="1" width="13" style="96" customWidth="1"/>
    <col min="2" max="2" width="4" style="96" bestFit="1" customWidth="1"/>
    <col min="3" max="3" width="15.140625" style="96" bestFit="1" customWidth="1"/>
    <col min="4" max="4" width="7.7109375" style="96" bestFit="1" customWidth="1"/>
    <col min="5" max="5" width="13.7109375" style="96" bestFit="1" customWidth="1"/>
    <col min="6" max="6" width="12.7109375" style="96" bestFit="1" customWidth="1"/>
    <col min="7" max="7" width="11.28515625" style="96" bestFit="1" customWidth="1"/>
    <col min="8" max="10" width="12.7109375" style="96" customWidth="1"/>
    <col min="11" max="11" width="8" style="96" bestFit="1" customWidth="1"/>
    <col min="12" max="12" width="7" style="96" bestFit="1" customWidth="1"/>
    <col min="13" max="13" width="8.85546875" style="96"/>
    <col min="14" max="14" width="9.140625"/>
    <col min="15" max="15" width="12.7109375" style="96" bestFit="1" customWidth="1"/>
    <col min="16" max="16" width="12.140625" style="96" bestFit="1" customWidth="1"/>
    <col min="17" max="17" width="12.7109375" style="96" bestFit="1" customWidth="1"/>
    <col min="18" max="16384" width="8.85546875" style="96"/>
  </cols>
  <sheetData>
    <row r="1" spans="1:17">
      <c r="A1" s="96" t="s">
        <v>187</v>
      </c>
      <c r="C1" s="97">
        <v>100</v>
      </c>
      <c r="E1" s="96" t="s">
        <v>188</v>
      </c>
      <c r="F1" s="111">
        <f>SUM(C7:C79)</f>
        <v>0</v>
      </c>
    </row>
    <row r="2" spans="1:17" ht="15" customHeight="1">
      <c r="A2" s="96" t="s">
        <v>189</v>
      </c>
      <c r="C2" s="97">
        <v>95</v>
      </c>
      <c r="E2" s="96" t="s">
        <v>190</v>
      </c>
      <c r="F2" s="111">
        <f>SUM(F7:F79)</f>
        <v>124.78000000000002</v>
      </c>
    </row>
    <row r="3" spans="1:17">
      <c r="A3" s="96" t="s">
        <v>191</v>
      </c>
      <c r="C3" s="99">
        <v>0.1</v>
      </c>
      <c r="E3" s="96" t="s">
        <v>192</v>
      </c>
      <c r="F3" s="111">
        <f>SUM(D7:D79)</f>
        <v>72</v>
      </c>
      <c r="H3" s="98"/>
    </row>
    <row r="4" spans="1:17">
      <c r="A4" s="96" t="s">
        <v>193</v>
      </c>
      <c r="C4" s="96">
        <v>2</v>
      </c>
    </row>
    <row r="5" spans="1:17">
      <c r="A5" s="96" t="s">
        <v>194</v>
      </c>
      <c r="C5" s="110">
        <f>ROUNDDOWN(PMT(C3/12,C4*12,-C2),2)</f>
        <v>4.38</v>
      </c>
      <c r="K5" s="100"/>
    </row>
    <row r="7" spans="1:17" ht="30">
      <c r="A7" s="101" t="s">
        <v>195</v>
      </c>
      <c r="B7" s="101"/>
      <c r="C7" s="101" t="s">
        <v>196</v>
      </c>
      <c r="D7" s="101" t="s">
        <v>197</v>
      </c>
      <c r="E7" s="100" t="s">
        <v>198</v>
      </c>
      <c r="F7" s="97" t="s">
        <v>191</v>
      </c>
      <c r="G7" s="97" t="s">
        <v>199</v>
      </c>
      <c r="H7" s="128" t="s">
        <v>200</v>
      </c>
      <c r="I7" s="128" t="s">
        <v>201</v>
      </c>
      <c r="J7" s="96" t="s">
        <v>202</v>
      </c>
      <c r="K7" s="97" t="s">
        <v>202</v>
      </c>
      <c r="L7" s="97" t="s">
        <v>203</v>
      </c>
      <c r="N7" s="96"/>
      <c r="O7" s="102"/>
      <c r="P7" s="102"/>
      <c r="Q7" s="103"/>
    </row>
    <row r="8" spans="1:17">
      <c r="A8" s="101"/>
      <c r="B8" s="104">
        <v>1</v>
      </c>
      <c r="C8" s="5"/>
      <c r="D8" s="129">
        <v>1</v>
      </c>
      <c r="E8" s="97">
        <v>1</v>
      </c>
      <c r="F8" s="111">
        <f>ROUND(C3/12*C2,2)</f>
        <v>0.79</v>
      </c>
      <c r="G8" s="112">
        <f>$C$5-F8</f>
        <v>3.59</v>
      </c>
      <c r="H8" s="111">
        <v>0</v>
      </c>
      <c r="I8" s="111">
        <f>C2-G8-H8</f>
        <v>91.41</v>
      </c>
      <c r="J8" s="111">
        <f t="shared" ref="J8:J14" si="0">+$C$1-I8</f>
        <v>8.5900000000000034</v>
      </c>
      <c r="K8" s="113">
        <f t="shared" ref="K8:K26" si="1">1-L8</f>
        <v>8.5900000000000087E-2</v>
      </c>
      <c r="L8" s="113">
        <f t="shared" ref="L8:L26" si="2">I8/$C$1</f>
        <v>0.91409999999999991</v>
      </c>
      <c r="N8" s="96"/>
    </row>
    <row r="9" spans="1:17">
      <c r="A9" s="101"/>
      <c r="B9" s="104">
        <v>2</v>
      </c>
      <c r="C9" s="5"/>
      <c r="D9" s="112">
        <f>IF(L8&gt;=0.8,$D$8,0)</f>
        <v>1</v>
      </c>
      <c r="E9" s="112">
        <f>+$E$8</f>
        <v>1</v>
      </c>
      <c r="F9" s="111">
        <f>ROUND($C$3/12*I8,2)</f>
        <v>0.76</v>
      </c>
      <c r="G9" s="112">
        <f>ROUNDDOWN(IF(I8&gt;=($C$5-F9),$C$5-F9,I8),2)</f>
        <v>3.62</v>
      </c>
      <c r="H9" s="111">
        <f t="shared" ref="H9:H72" si="3">ROUND(IF($C$9&lt;=I8,C9-D9-E9-$C$5,C9-D9-E9-G9),2)</f>
        <v>-6.38</v>
      </c>
      <c r="I9" s="111">
        <f t="shared" ref="I9:I40" si="4">I8-G9-H9</f>
        <v>94.169999999999987</v>
      </c>
      <c r="J9" s="111">
        <f t="shared" si="0"/>
        <v>5.8300000000000125</v>
      </c>
      <c r="K9" s="113">
        <f t="shared" si="1"/>
        <v>5.8300000000000129E-2</v>
      </c>
      <c r="L9" s="113">
        <f t="shared" si="2"/>
        <v>0.94169999999999987</v>
      </c>
      <c r="N9" s="96"/>
    </row>
    <row r="10" spans="1:17">
      <c r="A10" s="101"/>
      <c r="B10" s="104">
        <v>3</v>
      </c>
      <c r="C10" s="5"/>
      <c r="D10" s="112">
        <f t="shared" ref="D10:D73" si="5">IF(L9&gt;=0.8,$D$8,0)</f>
        <v>1</v>
      </c>
      <c r="E10" s="112">
        <f t="shared" ref="E10:E73" si="6">+$E$8</f>
        <v>1</v>
      </c>
      <c r="F10" s="111">
        <f t="shared" ref="F10:F15" si="7">ROUND($C$3/12*I9,2)</f>
        <v>0.78</v>
      </c>
      <c r="G10" s="112">
        <f t="shared" ref="G10:G41" si="8">ROUND(IF(I9&gt;=($C$5-F10),$C$5-F10,I9),2)</f>
        <v>3.6</v>
      </c>
      <c r="H10" s="111">
        <f t="shared" si="3"/>
        <v>-6.38</v>
      </c>
      <c r="I10" s="111">
        <f t="shared" si="4"/>
        <v>96.949999999999989</v>
      </c>
      <c r="J10" s="111">
        <f t="shared" si="0"/>
        <v>3.0500000000000114</v>
      </c>
      <c r="K10" s="113">
        <f t="shared" si="1"/>
        <v>3.0500000000000083E-2</v>
      </c>
      <c r="L10" s="113">
        <f t="shared" si="2"/>
        <v>0.96949999999999992</v>
      </c>
      <c r="N10" s="96"/>
    </row>
    <row r="11" spans="1:17">
      <c r="A11" s="101"/>
      <c r="B11" s="104">
        <v>4</v>
      </c>
      <c r="C11" s="5"/>
      <c r="D11" s="112">
        <f t="shared" si="5"/>
        <v>1</v>
      </c>
      <c r="E11" s="112">
        <f t="shared" si="6"/>
        <v>1</v>
      </c>
      <c r="F11" s="111">
        <f t="shared" si="7"/>
        <v>0.81</v>
      </c>
      <c r="G11" s="112">
        <f t="shared" si="8"/>
        <v>3.57</v>
      </c>
      <c r="H11" s="111">
        <f t="shared" si="3"/>
        <v>-6.38</v>
      </c>
      <c r="I11" s="111">
        <f t="shared" si="4"/>
        <v>99.759999999999991</v>
      </c>
      <c r="J11" s="111">
        <f t="shared" si="0"/>
        <v>0.24000000000000909</v>
      </c>
      <c r="K11" s="113">
        <f t="shared" si="1"/>
        <v>2.4000000000000687E-3</v>
      </c>
      <c r="L11" s="113">
        <f t="shared" si="2"/>
        <v>0.99759999999999993</v>
      </c>
      <c r="N11" s="96"/>
    </row>
    <row r="12" spans="1:17">
      <c r="A12" s="101"/>
      <c r="B12" s="104">
        <v>5</v>
      </c>
      <c r="C12" s="5"/>
      <c r="D12" s="112">
        <f t="shared" si="5"/>
        <v>1</v>
      </c>
      <c r="E12" s="112">
        <f t="shared" si="6"/>
        <v>1</v>
      </c>
      <c r="F12" s="111">
        <f t="shared" si="7"/>
        <v>0.83</v>
      </c>
      <c r="G12" s="112">
        <f t="shared" si="8"/>
        <v>3.55</v>
      </c>
      <c r="H12" s="111">
        <f t="shared" si="3"/>
        <v>-6.38</v>
      </c>
      <c r="I12" s="111">
        <f t="shared" si="4"/>
        <v>102.58999999999999</v>
      </c>
      <c r="J12" s="111">
        <f t="shared" si="0"/>
        <v>-2.5899999999999892</v>
      </c>
      <c r="K12" s="113">
        <f t="shared" si="1"/>
        <v>-2.5899999999999812E-2</v>
      </c>
      <c r="L12" s="113">
        <f t="shared" si="2"/>
        <v>1.0258999999999998</v>
      </c>
      <c r="N12" s="96"/>
    </row>
    <row r="13" spans="1:17">
      <c r="A13" s="101"/>
      <c r="B13" s="104">
        <v>6</v>
      </c>
      <c r="C13" s="5"/>
      <c r="D13" s="112">
        <f t="shared" si="5"/>
        <v>1</v>
      </c>
      <c r="E13" s="112">
        <f t="shared" si="6"/>
        <v>1</v>
      </c>
      <c r="F13" s="111">
        <f t="shared" si="7"/>
        <v>0.85</v>
      </c>
      <c r="G13" s="112">
        <f t="shared" si="8"/>
        <v>3.53</v>
      </c>
      <c r="H13" s="111">
        <f t="shared" si="3"/>
        <v>-6.38</v>
      </c>
      <c r="I13" s="111">
        <f t="shared" si="4"/>
        <v>105.43999999999998</v>
      </c>
      <c r="J13" s="111">
        <f t="shared" si="0"/>
        <v>-5.4399999999999835</v>
      </c>
      <c r="K13" s="113">
        <f t="shared" si="1"/>
        <v>-5.4399999999999782E-2</v>
      </c>
      <c r="L13" s="113">
        <f t="shared" si="2"/>
        <v>1.0543999999999998</v>
      </c>
      <c r="N13" s="96"/>
    </row>
    <row r="14" spans="1:17">
      <c r="A14" s="101"/>
      <c r="B14" s="104">
        <v>7</v>
      </c>
      <c r="C14" s="5"/>
      <c r="D14" s="112">
        <f t="shared" si="5"/>
        <v>1</v>
      </c>
      <c r="E14" s="112">
        <f t="shared" si="6"/>
        <v>1</v>
      </c>
      <c r="F14" s="111">
        <f t="shared" si="7"/>
        <v>0.88</v>
      </c>
      <c r="G14" s="112">
        <f t="shared" si="8"/>
        <v>3.5</v>
      </c>
      <c r="H14" s="111">
        <f t="shared" si="3"/>
        <v>-6.38</v>
      </c>
      <c r="I14" s="111">
        <f t="shared" si="4"/>
        <v>108.31999999999998</v>
      </c>
      <c r="J14" s="111">
        <f t="shared" si="0"/>
        <v>-8.319999999999979</v>
      </c>
      <c r="K14" s="113">
        <f t="shared" si="1"/>
        <v>-8.3199999999999719E-2</v>
      </c>
      <c r="L14" s="113">
        <f t="shared" si="2"/>
        <v>1.0831999999999997</v>
      </c>
      <c r="N14" s="96"/>
    </row>
    <row r="15" spans="1:17">
      <c r="A15" s="101"/>
      <c r="B15" s="104">
        <v>8</v>
      </c>
      <c r="C15" s="5"/>
      <c r="D15" s="112">
        <f t="shared" si="5"/>
        <v>1</v>
      </c>
      <c r="E15" s="112">
        <f t="shared" si="6"/>
        <v>1</v>
      </c>
      <c r="F15" s="111">
        <f t="shared" si="7"/>
        <v>0.9</v>
      </c>
      <c r="G15" s="112">
        <f t="shared" si="8"/>
        <v>3.48</v>
      </c>
      <c r="H15" s="111">
        <f t="shared" si="3"/>
        <v>-6.38</v>
      </c>
      <c r="I15" s="111">
        <f t="shared" si="4"/>
        <v>111.21999999999997</v>
      </c>
      <c r="J15" s="111">
        <f t="shared" ref="J15:J26" si="9">+$C$1-I15</f>
        <v>-11.21999999999997</v>
      </c>
      <c r="K15" s="113">
        <f t="shared" si="1"/>
        <v>-0.11219999999999963</v>
      </c>
      <c r="L15" s="113">
        <f t="shared" si="2"/>
        <v>1.1121999999999996</v>
      </c>
      <c r="N15" s="96"/>
    </row>
    <row r="16" spans="1:17">
      <c r="A16" s="101"/>
      <c r="B16" s="104">
        <v>9</v>
      </c>
      <c r="C16" s="5"/>
      <c r="D16" s="112">
        <f t="shared" si="5"/>
        <v>1</v>
      </c>
      <c r="E16" s="112">
        <f t="shared" si="6"/>
        <v>1</v>
      </c>
      <c r="F16" s="111">
        <f>ROUND($C$3/12*I15,2)</f>
        <v>0.93</v>
      </c>
      <c r="G16" s="112">
        <f t="shared" si="8"/>
        <v>3.45</v>
      </c>
      <c r="H16" s="111">
        <f t="shared" si="3"/>
        <v>-6.38</v>
      </c>
      <c r="I16" s="111">
        <f t="shared" si="4"/>
        <v>114.14999999999996</v>
      </c>
      <c r="J16" s="111">
        <f t="shared" si="9"/>
        <v>-14.149999999999963</v>
      </c>
      <c r="K16" s="113">
        <f t="shared" si="1"/>
        <v>-0.14149999999999974</v>
      </c>
      <c r="L16" s="113">
        <f t="shared" si="2"/>
        <v>1.1414999999999997</v>
      </c>
      <c r="N16" s="96"/>
    </row>
    <row r="17" spans="1:14">
      <c r="A17" s="101"/>
      <c r="B17" s="104">
        <v>10</v>
      </c>
      <c r="C17" s="5"/>
      <c r="D17" s="112">
        <f t="shared" si="5"/>
        <v>1</v>
      </c>
      <c r="E17" s="112">
        <f t="shared" si="6"/>
        <v>1</v>
      </c>
      <c r="F17" s="111">
        <f t="shared" ref="F17:F80" si="10">ROUND($C$3/12*I16,2)</f>
        <v>0.95</v>
      </c>
      <c r="G17" s="112">
        <f t="shared" si="8"/>
        <v>3.43</v>
      </c>
      <c r="H17" s="111">
        <f t="shared" si="3"/>
        <v>-6.38</v>
      </c>
      <c r="I17" s="111">
        <f t="shared" si="4"/>
        <v>117.09999999999995</v>
      </c>
      <c r="J17" s="111">
        <f t="shared" si="9"/>
        <v>-17.099999999999952</v>
      </c>
      <c r="K17" s="113">
        <f t="shared" si="1"/>
        <v>-0.1709999999999996</v>
      </c>
      <c r="L17" s="113">
        <f t="shared" si="2"/>
        <v>1.1709999999999996</v>
      </c>
      <c r="N17" s="96"/>
    </row>
    <row r="18" spans="1:14">
      <c r="A18" s="101"/>
      <c r="B18" s="104">
        <v>11</v>
      </c>
      <c r="C18" s="5"/>
      <c r="D18" s="112">
        <f t="shared" si="5"/>
        <v>1</v>
      </c>
      <c r="E18" s="112">
        <f t="shared" si="6"/>
        <v>1</v>
      </c>
      <c r="F18" s="111">
        <f t="shared" si="10"/>
        <v>0.98</v>
      </c>
      <c r="G18" s="112">
        <f t="shared" si="8"/>
        <v>3.4</v>
      </c>
      <c r="H18" s="111">
        <f t="shared" si="3"/>
        <v>-6.38</v>
      </c>
      <c r="I18" s="111">
        <f t="shared" si="4"/>
        <v>120.07999999999994</v>
      </c>
      <c r="J18" s="111">
        <f t="shared" si="9"/>
        <v>-20.079999999999941</v>
      </c>
      <c r="K18" s="113">
        <f t="shared" si="1"/>
        <v>-0.20079999999999942</v>
      </c>
      <c r="L18" s="113">
        <f t="shared" si="2"/>
        <v>1.2007999999999994</v>
      </c>
      <c r="N18" s="96"/>
    </row>
    <row r="19" spans="1:14">
      <c r="A19" s="101"/>
      <c r="B19" s="104">
        <v>12</v>
      </c>
      <c r="C19" s="5"/>
      <c r="D19" s="112">
        <f t="shared" si="5"/>
        <v>1</v>
      </c>
      <c r="E19" s="112">
        <f t="shared" si="6"/>
        <v>1</v>
      </c>
      <c r="F19" s="111">
        <f t="shared" si="10"/>
        <v>1</v>
      </c>
      <c r="G19" s="112">
        <f t="shared" si="8"/>
        <v>3.38</v>
      </c>
      <c r="H19" s="111">
        <f t="shared" si="3"/>
        <v>-6.38</v>
      </c>
      <c r="I19" s="111">
        <f t="shared" si="4"/>
        <v>123.07999999999994</v>
      </c>
      <c r="J19" s="111">
        <f t="shared" si="9"/>
        <v>-23.079999999999941</v>
      </c>
      <c r="K19" s="113">
        <f t="shared" si="1"/>
        <v>-0.23079999999999945</v>
      </c>
      <c r="L19" s="113">
        <f t="shared" si="2"/>
        <v>1.2307999999999995</v>
      </c>
      <c r="N19" s="96"/>
    </row>
    <row r="20" spans="1:14">
      <c r="A20" s="101"/>
      <c r="B20" s="104">
        <v>13</v>
      </c>
      <c r="C20" s="5"/>
      <c r="D20" s="112">
        <f t="shared" si="5"/>
        <v>1</v>
      </c>
      <c r="E20" s="112">
        <f t="shared" si="6"/>
        <v>1</v>
      </c>
      <c r="F20" s="111">
        <f t="shared" si="10"/>
        <v>1.03</v>
      </c>
      <c r="G20" s="112">
        <f t="shared" si="8"/>
        <v>3.35</v>
      </c>
      <c r="H20" s="111">
        <f t="shared" si="3"/>
        <v>-6.38</v>
      </c>
      <c r="I20" s="111">
        <f t="shared" si="4"/>
        <v>126.10999999999994</v>
      </c>
      <c r="J20" s="111">
        <f t="shared" si="9"/>
        <v>-26.109999999999943</v>
      </c>
      <c r="K20" s="113">
        <f t="shared" si="1"/>
        <v>-0.26109999999999944</v>
      </c>
      <c r="L20" s="113">
        <f t="shared" si="2"/>
        <v>1.2610999999999994</v>
      </c>
      <c r="N20" s="96"/>
    </row>
    <row r="21" spans="1:14">
      <c r="A21" s="101"/>
      <c r="B21" s="104">
        <v>14</v>
      </c>
      <c r="C21" s="5"/>
      <c r="D21" s="112">
        <f t="shared" si="5"/>
        <v>1</v>
      </c>
      <c r="E21" s="112">
        <f t="shared" si="6"/>
        <v>1</v>
      </c>
      <c r="F21" s="111">
        <f t="shared" si="10"/>
        <v>1.05</v>
      </c>
      <c r="G21" s="112">
        <f t="shared" si="8"/>
        <v>3.33</v>
      </c>
      <c r="H21" s="111">
        <f t="shared" si="3"/>
        <v>-6.38</v>
      </c>
      <c r="I21" s="111">
        <f t="shared" si="4"/>
        <v>129.15999999999994</v>
      </c>
      <c r="J21" s="111">
        <f t="shared" si="9"/>
        <v>-29.15999999999994</v>
      </c>
      <c r="K21" s="113">
        <f t="shared" si="1"/>
        <v>-0.29159999999999942</v>
      </c>
      <c r="L21" s="113">
        <f t="shared" si="2"/>
        <v>1.2915999999999994</v>
      </c>
      <c r="N21" s="96"/>
    </row>
    <row r="22" spans="1:14">
      <c r="A22" s="101"/>
      <c r="B22" s="104">
        <v>15</v>
      </c>
      <c r="C22" s="5"/>
      <c r="D22" s="112">
        <f t="shared" si="5"/>
        <v>1</v>
      </c>
      <c r="E22" s="112">
        <f t="shared" si="6"/>
        <v>1</v>
      </c>
      <c r="F22" s="111">
        <f t="shared" si="10"/>
        <v>1.08</v>
      </c>
      <c r="G22" s="112">
        <f t="shared" si="8"/>
        <v>3.3</v>
      </c>
      <c r="H22" s="111">
        <f t="shared" si="3"/>
        <v>-6.38</v>
      </c>
      <c r="I22" s="111">
        <f t="shared" si="4"/>
        <v>132.23999999999995</v>
      </c>
      <c r="J22" s="111">
        <f t="shared" si="9"/>
        <v>-32.239999999999952</v>
      </c>
      <c r="K22" s="113">
        <f t="shared" si="1"/>
        <v>-0.32239999999999958</v>
      </c>
      <c r="L22" s="113">
        <f t="shared" si="2"/>
        <v>1.3223999999999996</v>
      </c>
      <c r="N22" s="96"/>
    </row>
    <row r="23" spans="1:14">
      <c r="A23" s="101"/>
      <c r="B23" s="104">
        <v>16</v>
      </c>
      <c r="C23" s="5"/>
      <c r="D23" s="112">
        <f t="shared" si="5"/>
        <v>1</v>
      </c>
      <c r="E23" s="112">
        <f t="shared" si="6"/>
        <v>1</v>
      </c>
      <c r="F23" s="111">
        <f t="shared" si="10"/>
        <v>1.1000000000000001</v>
      </c>
      <c r="G23" s="112">
        <f t="shared" si="8"/>
        <v>3.28</v>
      </c>
      <c r="H23" s="111">
        <f t="shared" si="3"/>
        <v>-6.38</v>
      </c>
      <c r="I23" s="111">
        <f t="shared" si="4"/>
        <v>135.33999999999995</v>
      </c>
      <c r="J23" s="111">
        <f t="shared" si="9"/>
        <v>-35.339999999999947</v>
      </c>
      <c r="K23" s="113">
        <f t="shared" si="1"/>
        <v>-0.35339999999999949</v>
      </c>
      <c r="L23" s="113">
        <f t="shared" si="2"/>
        <v>1.3533999999999995</v>
      </c>
      <c r="N23" s="96"/>
    </row>
    <row r="24" spans="1:14">
      <c r="A24" s="101"/>
      <c r="B24" s="104">
        <v>17</v>
      </c>
      <c r="C24" s="5"/>
      <c r="D24" s="112">
        <f t="shared" si="5"/>
        <v>1</v>
      </c>
      <c r="E24" s="112">
        <f t="shared" si="6"/>
        <v>1</v>
      </c>
      <c r="F24" s="111">
        <f t="shared" si="10"/>
        <v>1.1299999999999999</v>
      </c>
      <c r="G24" s="112">
        <f t="shared" si="8"/>
        <v>3.25</v>
      </c>
      <c r="H24" s="111">
        <f t="shared" si="3"/>
        <v>-6.38</v>
      </c>
      <c r="I24" s="111">
        <f t="shared" si="4"/>
        <v>138.46999999999994</v>
      </c>
      <c r="J24" s="111">
        <f t="shared" si="9"/>
        <v>-38.469999999999942</v>
      </c>
      <c r="K24" s="113">
        <f t="shared" si="1"/>
        <v>-0.38469999999999938</v>
      </c>
      <c r="L24" s="113">
        <f t="shared" si="2"/>
        <v>1.3846999999999994</v>
      </c>
      <c r="N24" s="96"/>
    </row>
    <row r="25" spans="1:14">
      <c r="A25" s="101"/>
      <c r="B25" s="104">
        <v>18</v>
      </c>
      <c r="C25" s="5"/>
      <c r="D25" s="112">
        <f t="shared" si="5"/>
        <v>1</v>
      </c>
      <c r="E25" s="112">
        <f t="shared" si="6"/>
        <v>1</v>
      </c>
      <c r="F25" s="111">
        <f t="shared" si="10"/>
        <v>1.1499999999999999</v>
      </c>
      <c r="G25" s="112">
        <f t="shared" si="8"/>
        <v>3.23</v>
      </c>
      <c r="H25" s="111">
        <f t="shared" si="3"/>
        <v>-6.38</v>
      </c>
      <c r="I25" s="111">
        <f t="shared" si="4"/>
        <v>141.61999999999995</v>
      </c>
      <c r="J25" s="111">
        <f t="shared" si="9"/>
        <v>-41.619999999999948</v>
      </c>
      <c r="K25" s="113">
        <f t="shared" si="1"/>
        <v>-0.41619999999999946</v>
      </c>
      <c r="L25" s="113">
        <f t="shared" si="2"/>
        <v>1.4161999999999995</v>
      </c>
      <c r="N25" s="96"/>
    </row>
    <row r="26" spans="1:14">
      <c r="A26" s="101"/>
      <c r="B26" s="104">
        <v>19</v>
      </c>
      <c r="C26" s="5"/>
      <c r="D26" s="112">
        <f t="shared" si="5"/>
        <v>1</v>
      </c>
      <c r="E26" s="112">
        <f t="shared" si="6"/>
        <v>1</v>
      </c>
      <c r="F26" s="111">
        <f t="shared" si="10"/>
        <v>1.18</v>
      </c>
      <c r="G26" s="112">
        <f t="shared" si="8"/>
        <v>3.2</v>
      </c>
      <c r="H26" s="111">
        <f t="shared" si="3"/>
        <v>-6.38</v>
      </c>
      <c r="I26" s="111">
        <f t="shared" si="4"/>
        <v>144.79999999999995</v>
      </c>
      <c r="J26" s="111">
        <f t="shared" si="9"/>
        <v>-44.799999999999955</v>
      </c>
      <c r="K26" s="113">
        <f t="shared" si="1"/>
        <v>-0.44799999999999951</v>
      </c>
      <c r="L26" s="113">
        <f t="shared" si="2"/>
        <v>1.4479999999999995</v>
      </c>
      <c r="N26" s="96"/>
    </row>
    <row r="27" spans="1:14">
      <c r="A27" s="101"/>
      <c r="B27" s="104">
        <v>20</v>
      </c>
      <c r="C27" s="5"/>
      <c r="D27" s="112">
        <f t="shared" si="5"/>
        <v>1</v>
      </c>
      <c r="E27" s="112">
        <f t="shared" si="6"/>
        <v>1</v>
      </c>
      <c r="F27" s="111">
        <f>ROUND($C$3/12*I26,2)</f>
        <v>1.21</v>
      </c>
      <c r="G27" s="112">
        <f t="shared" si="8"/>
        <v>3.17</v>
      </c>
      <c r="H27" s="111">
        <f t="shared" si="3"/>
        <v>-6.38</v>
      </c>
      <c r="I27" s="111">
        <f t="shared" si="4"/>
        <v>148.00999999999996</v>
      </c>
      <c r="J27" s="111">
        <f t="shared" ref="J27:J58" si="11">+$C$1-I27</f>
        <v>-48.009999999999962</v>
      </c>
      <c r="K27" s="113">
        <f t="shared" ref="K27:K72" si="12">1-L27</f>
        <v>-0.48009999999999953</v>
      </c>
      <c r="L27" s="113">
        <f t="shared" ref="L27:L58" si="13">I27/$C$1</f>
        <v>1.4800999999999995</v>
      </c>
      <c r="N27" s="96"/>
    </row>
    <row r="28" spans="1:14">
      <c r="A28" s="101"/>
      <c r="B28" s="104">
        <v>21</v>
      </c>
      <c r="C28" s="5"/>
      <c r="D28" s="112">
        <f t="shared" si="5"/>
        <v>1</v>
      </c>
      <c r="E28" s="112">
        <f t="shared" si="6"/>
        <v>1</v>
      </c>
      <c r="F28" s="111">
        <f t="shared" si="10"/>
        <v>1.23</v>
      </c>
      <c r="G28" s="112">
        <f t="shared" si="8"/>
        <v>3.15</v>
      </c>
      <c r="H28" s="111">
        <f t="shared" si="3"/>
        <v>-6.38</v>
      </c>
      <c r="I28" s="111">
        <f t="shared" si="4"/>
        <v>151.23999999999995</v>
      </c>
      <c r="J28" s="111">
        <f t="shared" si="11"/>
        <v>-51.239999999999952</v>
      </c>
      <c r="K28" s="113">
        <f t="shared" si="12"/>
        <v>-0.51239999999999952</v>
      </c>
      <c r="L28" s="113">
        <f t="shared" si="13"/>
        <v>1.5123999999999995</v>
      </c>
      <c r="N28" s="96"/>
    </row>
    <row r="29" spans="1:14">
      <c r="A29" s="101"/>
      <c r="B29" s="104">
        <v>22</v>
      </c>
      <c r="C29" s="5"/>
      <c r="D29" s="112">
        <f t="shared" si="5"/>
        <v>1</v>
      </c>
      <c r="E29" s="112">
        <f t="shared" si="6"/>
        <v>1</v>
      </c>
      <c r="F29" s="111">
        <f t="shared" si="10"/>
        <v>1.26</v>
      </c>
      <c r="G29" s="112">
        <f t="shared" si="8"/>
        <v>3.12</v>
      </c>
      <c r="H29" s="111">
        <f t="shared" si="3"/>
        <v>-6.38</v>
      </c>
      <c r="I29" s="111">
        <f t="shared" si="4"/>
        <v>154.49999999999994</v>
      </c>
      <c r="J29" s="111">
        <f t="shared" si="11"/>
        <v>-54.499999999999943</v>
      </c>
      <c r="K29" s="113">
        <f t="shared" si="12"/>
        <v>-0.54499999999999948</v>
      </c>
      <c r="L29" s="113">
        <f t="shared" si="13"/>
        <v>1.5449999999999995</v>
      </c>
      <c r="N29" s="96"/>
    </row>
    <row r="30" spans="1:14">
      <c r="A30" s="101"/>
      <c r="B30" s="104">
        <v>23</v>
      </c>
      <c r="C30" s="5"/>
      <c r="D30" s="112">
        <f t="shared" si="5"/>
        <v>1</v>
      </c>
      <c r="E30" s="112">
        <f t="shared" si="6"/>
        <v>1</v>
      </c>
      <c r="F30" s="111">
        <f t="shared" si="10"/>
        <v>1.29</v>
      </c>
      <c r="G30" s="112">
        <f t="shared" si="8"/>
        <v>3.09</v>
      </c>
      <c r="H30" s="111">
        <f t="shared" si="3"/>
        <v>-6.38</v>
      </c>
      <c r="I30" s="111">
        <f t="shared" si="4"/>
        <v>157.78999999999994</v>
      </c>
      <c r="J30" s="111">
        <f t="shared" si="11"/>
        <v>-57.789999999999935</v>
      </c>
      <c r="K30" s="113">
        <f t="shared" si="12"/>
        <v>-0.57789999999999941</v>
      </c>
      <c r="L30" s="113">
        <f t="shared" si="13"/>
        <v>1.5778999999999994</v>
      </c>
      <c r="N30" s="96"/>
    </row>
    <row r="31" spans="1:14">
      <c r="A31" s="101"/>
      <c r="B31" s="104">
        <v>24</v>
      </c>
      <c r="C31" s="5"/>
      <c r="D31" s="112">
        <f t="shared" si="5"/>
        <v>1</v>
      </c>
      <c r="E31" s="112">
        <f t="shared" si="6"/>
        <v>1</v>
      </c>
      <c r="F31" s="111">
        <f t="shared" si="10"/>
        <v>1.31</v>
      </c>
      <c r="G31" s="112">
        <f t="shared" si="8"/>
        <v>3.07</v>
      </c>
      <c r="H31" s="111">
        <f t="shared" si="3"/>
        <v>-6.38</v>
      </c>
      <c r="I31" s="111">
        <f t="shared" si="4"/>
        <v>161.09999999999994</v>
      </c>
      <c r="J31" s="111">
        <f t="shared" si="11"/>
        <v>-61.099999999999937</v>
      </c>
      <c r="K31" s="113">
        <f t="shared" si="12"/>
        <v>-0.61099999999999932</v>
      </c>
      <c r="L31" s="113">
        <f t="shared" si="13"/>
        <v>1.6109999999999993</v>
      </c>
      <c r="N31" s="96"/>
    </row>
    <row r="32" spans="1:14">
      <c r="A32" s="101"/>
      <c r="B32" s="104">
        <v>25</v>
      </c>
      <c r="C32" s="5"/>
      <c r="D32" s="112">
        <f t="shared" si="5"/>
        <v>1</v>
      </c>
      <c r="E32" s="112">
        <f t="shared" si="6"/>
        <v>1</v>
      </c>
      <c r="F32" s="111">
        <f t="shared" si="10"/>
        <v>1.34</v>
      </c>
      <c r="G32" s="112">
        <f t="shared" si="8"/>
        <v>3.04</v>
      </c>
      <c r="H32" s="111">
        <f t="shared" si="3"/>
        <v>-6.38</v>
      </c>
      <c r="I32" s="111">
        <f t="shared" si="4"/>
        <v>164.43999999999994</v>
      </c>
      <c r="J32" s="111">
        <f t="shared" si="11"/>
        <v>-64.439999999999941</v>
      </c>
      <c r="K32" s="113">
        <f t="shared" si="12"/>
        <v>-0.64439999999999942</v>
      </c>
      <c r="L32" s="113">
        <f t="shared" si="13"/>
        <v>1.6443999999999994</v>
      </c>
      <c r="N32" s="96"/>
    </row>
    <row r="33" spans="1:14">
      <c r="A33" s="101"/>
      <c r="B33" s="104">
        <v>26</v>
      </c>
      <c r="C33" s="5"/>
      <c r="D33" s="112">
        <f t="shared" si="5"/>
        <v>1</v>
      </c>
      <c r="E33" s="112">
        <f t="shared" si="6"/>
        <v>1</v>
      </c>
      <c r="F33" s="111">
        <f t="shared" si="10"/>
        <v>1.37</v>
      </c>
      <c r="G33" s="112">
        <f t="shared" si="8"/>
        <v>3.01</v>
      </c>
      <c r="H33" s="111">
        <f t="shared" si="3"/>
        <v>-6.38</v>
      </c>
      <c r="I33" s="111">
        <f t="shared" si="4"/>
        <v>167.80999999999995</v>
      </c>
      <c r="J33" s="111">
        <f t="shared" si="11"/>
        <v>-67.809999999999945</v>
      </c>
      <c r="K33" s="113">
        <f t="shared" si="12"/>
        <v>-0.67809999999999948</v>
      </c>
      <c r="L33" s="113">
        <f t="shared" si="13"/>
        <v>1.6780999999999995</v>
      </c>
      <c r="N33" s="96"/>
    </row>
    <row r="34" spans="1:14">
      <c r="A34" s="101"/>
      <c r="B34" s="104">
        <v>27</v>
      </c>
      <c r="C34" s="5"/>
      <c r="D34" s="112">
        <f t="shared" si="5"/>
        <v>1</v>
      </c>
      <c r="E34" s="112">
        <f t="shared" si="6"/>
        <v>1</v>
      </c>
      <c r="F34" s="111">
        <f t="shared" si="10"/>
        <v>1.4</v>
      </c>
      <c r="G34" s="112">
        <f t="shared" si="8"/>
        <v>2.98</v>
      </c>
      <c r="H34" s="111">
        <f t="shared" si="3"/>
        <v>-6.38</v>
      </c>
      <c r="I34" s="111">
        <f t="shared" si="4"/>
        <v>171.20999999999995</v>
      </c>
      <c r="J34" s="111">
        <f t="shared" si="11"/>
        <v>-71.209999999999951</v>
      </c>
      <c r="K34" s="113">
        <f t="shared" si="12"/>
        <v>-0.71209999999999951</v>
      </c>
      <c r="L34" s="113">
        <f t="shared" si="13"/>
        <v>1.7120999999999995</v>
      </c>
      <c r="N34" s="96"/>
    </row>
    <row r="35" spans="1:14">
      <c r="A35" s="101"/>
      <c r="B35" s="104">
        <v>28</v>
      </c>
      <c r="C35" s="5"/>
      <c r="D35" s="112">
        <f t="shared" si="5"/>
        <v>1</v>
      </c>
      <c r="E35" s="112">
        <f t="shared" si="6"/>
        <v>1</v>
      </c>
      <c r="F35" s="111">
        <f t="shared" si="10"/>
        <v>1.43</v>
      </c>
      <c r="G35" s="112">
        <f t="shared" si="8"/>
        <v>2.95</v>
      </c>
      <c r="H35" s="111">
        <f t="shared" si="3"/>
        <v>-6.38</v>
      </c>
      <c r="I35" s="111">
        <f t="shared" si="4"/>
        <v>174.63999999999996</v>
      </c>
      <c r="J35" s="111">
        <f t="shared" si="11"/>
        <v>-74.639999999999958</v>
      </c>
      <c r="K35" s="113">
        <f t="shared" si="12"/>
        <v>-0.74639999999999951</v>
      </c>
      <c r="L35" s="113">
        <f t="shared" si="13"/>
        <v>1.7463999999999995</v>
      </c>
      <c r="N35" s="96"/>
    </row>
    <row r="36" spans="1:14">
      <c r="A36" s="101"/>
      <c r="B36" s="104">
        <v>29</v>
      </c>
      <c r="C36" s="5"/>
      <c r="D36" s="112">
        <f t="shared" si="5"/>
        <v>1</v>
      </c>
      <c r="E36" s="112">
        <f t="shared" si="6"/>
        <v>1</v>
      </c>
      <c r="F36" s="111">
        <f t="shared" si="10"/>
        <v>1.46</v>
      </c>
      <c r="G36" s="112">
        <f t="shared" si="8"/>
        <v>2.92</v>
      </c>
      <c r="H36" s="111">
        <f t="shared" si="3"/>
        <v>-6.38</v>
      </c>
      <c r="I36" s="111">
        <f t="shared" si="4"/>
        <v>178.09999999999997</v>
      </c>
      <c r="J36" s="111">
        <f t="shared" si="11"/>
        <v>-78.099999999999966</v>
      </c>
      <c r="K36" s="113">
        <f t="shared" si="12"/>
        <v>-0.78099999999999969</v>
      </c>
      <c r="L36" s="113">
        <f t="shared" si="13"/>
        <v>1.7809999999999997</v>
      </c>
      <c r="N36" s="96"/>
    </row>
    <row r="37" spans="1:14">
      <c r="A37" s="101"/>
      <c r="B37" s="104">
        <v>30</v>
      </c>
      <c r="C37" s="5"/>
      <c r="D37" s="112">
        <f t="shared" si="5"/>
        <v>1</v>
      </c>
      <c r="E37" s="112">
        <f t="shared" si="6"/>
        <v>1</v>
      </c>
      <c r="F37" s="111">
        <f t="shared" si="10"/>
        <v>1.48</v>
      </c>
      <c r="G37" s="112">
        <f t="shared" si="8"/>
        <v>2.9</v>
      </c>
      <c r="H37" s="111">
        <f t="shared" si="3"/>
        <v>-6.38</v>
      </c>
      <c r="I37" s="111">
        <f t="shared" si="4"/>
        <v>181.57999999999996</v>
      </c>
      <c r="J37" s="111">
        <f t="shared" si="11"/>
        <v>-81.579999999999956</v>
      </c>
      <c r="K37" s="113">
        <f t="shared" si="12"/>
        <v>-0.81579999999999964</v>
      </c>
      <c r="L37" s="113">
        <f t="shared" si="13"/>
        <v>1.8157999999999996</v>
      </c>
      <c r="N37" s="96"/>
    </row>
    <row r="38" spans="1:14">
      <c r="A38" s="101"/>
      <c r="B38" s="104">
        <v>31</v>
      </c>
      <c r="C38" s="5"/>
      <c r="D38" s="112">
        <f t="shared" si="5"/>
        <v>1</v>
      </c>
      <c r="E38" s="112">
        <f t="shared" si="6"/>
        <v>1</v>
      </c>
      <c r="F38" s="111">
        <f t="shared" si="10"/>
        <v>1.51</v>
      </c>
      <c r="G38" s="112">
        <f t="shared" si="8"/>
        <v>2.87</v>
      </c>
      <c r="H38" s="111">
        <f t="shared" si="3"/>
        <v>-6.38</v>
      </c>
      <c r="I38" s="111">
        <f t="shared" si="4"/>
        <v>185.08999999999995</v>
      </c>
      <c r="J38" s="111">
        <f t="shared" si="11"/>
        <v>-85.089999999999947</v>
      </c>
      <c r="K38" s="113">
        <f t="shared" si="12"/>
        <v>-0.85089999999999955</v>
      </c>
      <c r="L38" s="113">
        <f t="shared" si="13"/>
        <v>1.8508999999999995</v>
      </c>
      <c r="N38" s="96"/>
    </row>
    <row r="39" spans="1:14">
      <c r="A39" s="101"/>
      <c r="B39" s="104">
        <v>32</v>
      </c>
      <c r="C39" s="5"/>
      <c r="D39" s="112">
        <f t="shared" si="5"/>
        <v>1</v>
      </c>
      <c r="E39" s="112">
        <f t="shared" si="6"/>
        <v>1</v>
      </c>
      <c r="F39" s="111">
        <f t="shared" si="10"/>
        <v>1.54</v>
      </c>
      <c r="G39" s="112">
        <f t="shared" si="8"/>
        <v>2.84</v>
      </c>
      <c r="H39" s="111">
        <f t="shared" si="3"/>
        <v>-6.38</v>
      </c>
      <c r="I39" s="111">
        <f t="shared" si="4"/>
        <v>188.62999999999994</v>
      </c>
      <c r="J39" s="111">
        <f t="shared" si="11"/>
        <v>-88.629999999999939</v>
      </c>
      <c r="K39" s="113">
        <f t="shared" si="12"/>
        <v>-0.88629999999999942</v>
      </c>
      <c r="L39" s="113">
        <f t="shared" si="13"/>
        <v>1.8862999999999994</v>
      </c>
      <c r="N39" s="96"/>
    </row>
    <row r="40" spans="1:14">
      <c r="A40" s="101"/>
      <c r="B40" s="104">
        <v>33</v>
      </c>
      <c r="C40" s="5"/>
      <c r="D40" s="112">
        <f t="shared" si="5"/>
        <v>1</v>
      </c>
      <c r="E40" s="112">
        <f t="shared" si="6"/>
        <v>1</v>
      </c>
      <c r="F40" s="111">
        <f t="shared" si="10"/>
        <v>1.57</v>
      </c>
      <c r="G40" s="112">
        <f t="shared" si="8"/>
        <v>2.81</v>
      </c>
      <c r="H40" s="111">
        <f t="shared" si="3"/>
        <v>-6.38</v>
      </c>
      <c r="I40" s="111">
        <f t="shared" si="4"/>
        <v>192.19999999999993</v>
      </c>
      <c r="J40" s="111">
        <f t="shared" si="11"/>
        <v>-92.199999999999932</v>
      </c>
      <c r="K40" s="113">
        <f t="shared" si="12"/>
        <v>-0.92199999999999926</v>
      </c>
      <c r="L40" s="113">
        <f t="shared" si="13"/>
        <v>1.9219999999999993</v>
      </c>
      <c r="N40" s="96"/>
    </row>
    <row r="41" spans="1:14">
      <c r="A41" s="101"/>
      <c r="B41" s="104">
        <v>34</v>
      </c>
      <c r="C41" s="5"/>
      <c r="D41" s="112">
        <f t="shared" si="5"/>
        <v>1</v>
      </c>
      <c r="E41" s="112">
        <f t="shared" si="6"/>
        <v>1</v>
      </c>
      <c r="F41" s="111">
        <f t="shared" si="10"/>
        <v>1.6</v>
      </c>
      <c r="G41" s="112">
        <f t="shared" si="8"/>
        <v>2.78</v>
      </c>
      <c r="H41" s="111">
        <f t="shared" si="3"/>
        <v>-6.38</v>
      </c>
      <c r="I41" s="111">
        <f t="shared" ref="I41:I72" si="14">I40-G41-H41</f>
        <v>195.79999999999993</v>
      </c>
      <c r="J41" s="111">
        <f t="shared" si="11"/>
        <v>-95.799999999999926</v>
      </c>
      <c r="K41" s="113">
        <f t="shared" si="12"/>
        <v>-0.9579999999999993</v>
      </c>
      <c r="L41" s="113">
        <f t="shared" si="13"/>
        <v>1.9579999999999993</v>
      </c>
      <c r="N41" s="96"/>
    </row>
    <row r="42" spans="1:14">
      <c r="A42" s="101"/>
      <c r="B42" s="104">
        <v>35</v>
      </c>
      <c r="C42" s="5"/>
      <c r="D42" s="112">
        <f t="shared" si="5"/>
        <v>1</v>
      </c>
      <c r="E42" s="112">
        <f t="shared" si="6"/>
        <v>1</v>
      </c>
      <c r="F42" s="111">
        <f t="shared" si="10"/>
        <v>1.63</v>
      </c>
      <c r="G42" s="112">
        <f t="shared" ref="G42:G73" si="15">ROUND(IF(I41&gt;=($C$5-F42),$C$5-F42,I41),2)</f>
        <v>2.75</v>
      </c>
      <c r="H42" s="111">
        <f t="shared" si="3"/>
        <v>-6.38</v>
      </c>
      <c r="I42" s="111">
        <f t="shared" si="14"/>
        <v>199.42999999999992</v>
      </c>
      <c r="J42" s="111">
        <f t="shared" si="11"/>
        <v>-99.429999999999922</v>
      </c>
      <c r="K42" s="113">
        <f t="shared" si="12"/>
        <v>-0.9942999999999993</v>
      </c>
      <c r="L42" s="113">
        <f t="shared" si="13"/>
        <v>1.9942999999999993</v>
      </c>
      <c r="N42" s="96"/>
    </row>
    <row r="43" spans="1:14">
      <c r="A43" s="101"/>
      <c r="B43" s="104">
        <v>36</v>
      </c>
      <c r="C43" s="5"/>
      <c r="D43" s="112">
        <f t="shared" si="5"/>
        <v>1</v>
      </c>
      <c r="E43" s="112">
        <f t="shared" si="6"/>
        <v>1</v>
      </c>
      <c r="F43" s="111">
        <f t="shared" si="10"/>
        <v>1.66</v>
      </c>
      <c r="G43" s="112">
        <f t="shared" si="15"/>
        <v>2.72</v>
      </c>
      <c r="H43" s="111">
        <f t="shared" si="3"/>
        <v>-6.38</v>
      </c>
      <c r="I43" s="111">
        <f t="shared" si="14"/>
        <v>203.08999999999992</v>
      </c>
      <c r="J43" s="111">
        <f t="shared" si="11"/>
        <v>-103.08999999999992</v>
      </c>
      <c r="K43" s="113">
        <f t="shared" si="12"/>
        <v>-1.030899999999999</v>
      </c>
      <c r="L43" s="113">
        <f t="shared" si="13"/>
        <v>2.030899999999999</v>
      </c>
      <c r="N43" s="96"/>
    </row>
    <row r="44" spans="1:14">
      <c r="A44" s="101"/>
      <c r="B44" s="104">
        <v>37</v>
      </c>
      <c r="C44" s="5"/>
      <c r="D44" s="112">
        <f t="shared" si="5"/>
        <v>1</v>
      </c>
      <c r="E44" s="112">
        <f t="shared" si="6"/>
        <v>1</v>
      </c>
      <c r="F44" s="111">
        <f t="shared" si="10"/>
        <v>1.69</v>
      </c>
      <c r="G44" s="112">
        <f t="shared" si="15"/>
        <v>2.69</v>
      </c>
      <c r="H44" s="111">
        <f t="shared" si="3"/>
        <v>-6.38</v>
      </c>
      <c r="I44" s="111">
        <f t="shared" si="14"/>
        <v>206.77999999999992</v>
      </c>
      <c r="J44" s="111">
        <f t="shared" si="11"/>
        <v>-106.77999999999992</v>
      </c>
      <c r="K44" s="113">
        <f t="shared" si="12"/>
        <v>-1.0677999999999992</v>
      </c>
      <c r="L44" s="113">
        <f t="shared" si="13"/>
        <v>2.0677999999999992</v>
      </c>
      <c r="N44" s="96"/>
    </row>
    <row r="45" spans="1:14">
      <c r="A45" s="101"/>
      <c r="B45" s="104">
        <v>38</v>
      </c>
      <c r="C45" s="5"/>
      <c r="D45" s="112">
        <f t="shared" si="5"/>
        <v>1</v>
      </c>
      <c r="E45" s="112">
        <f t="shared" si="6"/>
        <v>1</v>
      </c>
      <c r="F45" s="111">
        <f t="shared" si="10"/>
        <v>1.72</v>
      </c>
      <c r="G45" s="112">
        <f t="shared" si="15"/>
        <v>2.66</v>
      </c>
      <c r="H45" s="111">
        <f t="shared" si="3"/>
        <v>-6.38</v>
      </c>
      <c r="I45" s="111">
        <f t="shared" si="14"/>
        <v>210.49999999999991</v>
      </c>
      <c r="J45" s="111">
        <f t="shared" si="11"/>
        <v>-110.49999999999991</v>
      </c>
      <c r="K45" s="113">
        <f t="shared" si="12"/>
        <v>-1.1049999999999991</v>
      </c>
      <c r="L45" s="113">
        <f t="shared" si="13"/>
        <v>2.1049999999999991</v>
      </c>
      <c r="N45" s="96"/>
    </row>
    <row r="46" spans="1:14">
      <c r="A46" s="101"/>
      <c r="B46" s="104">
        <v>39</v>
      </c>
      <c r="C46" s="5"/>
      <c r="D46" s="112">
        <f t="shared" si="5"/>
        <v>1</v>
      </c>
      <c r="E46" s="112">
        <f t="shared" si="6"/>
        <v>1</v>
      </c>
      <c r="F46" s="111">
        <f t="shared" si="10"/>
        <v>1.75</v>
      </c>
      <c r="G46" s="112">
        <f t="shared" si="15"/>
        <v>2.63</v>
      </c>
      <c r="H46" s="111">
        <f t="shared" si="3"/>
        <v>-6.38</v>
      </c>
      <c r="I46" s="111">
        <f t="shared" si="14"/>
        <v>214.24999999999991</v>
      </c>
      <c r="J46" s="111">
        <f t="shared" si="11"/>
        <v>-114.24999999999991</v>
      </c>
      <c r="K46" s="113">
        <f t="shared" si="12"/>
        <v>-1.1424999999999992</v>
      </c>
      <c r="L46" s="113">
        <f t="shared" si="13"/>
        <v>2.1424999999999992</v>
      </c>
      <c r="N46" s="96"/>
    </row>
    <row r="47" spans="1:14">
      <c r="A47" s="101"/>
      <c r="B47" s="104">
        <v>40</v>
      </c>
      <c r="C47" s="5"/>
      <c r="D47" s="112">
        <f t="shared" si="5"/>
        <v>1</v>
      </c>
      <c r="E47" s="112">
        <f t="shared" si="6"/>
        <v>1</v>
      </c>
      <c r="F47" s="111">
        <f t="shared" si="10"/>
        <v>1.79</v>
      </c>
      <c r="G47" s="112">
        <f t="shared" si="15"/>
        <v>2.59</v>
      </c>
      <c r="H47" s="111">
        <f t="shared" si="3"/>
        <v>-6.38</v>
      </c>
      <c r="I47" s="111">
        <f t="shared" si="14"/>
        <v>218.03999999999991</v>
      </c>
      <c r="J47" s="111">
        <f t="shared" si="11"/>
        <v>-118.03999999999991</v>
      </c>
      <c r="K47" s="113">
        <f t="shared" si="12"/>
        <v>-1.1803999999999992</v>
      </c>
      <c r="L47" s="113">
        <f t="shared" si="13"/>
        <v>2.1803999999999992</v>
      </c>
      <c r="N47" s="96"/>
    </row>
    <row r="48" spans="1:14">
      <c r="A48" s="101"/>
      <c r="B48" s="104">
        <v>41</v>
      </c>
      <c r="C48" s="5"/>
      <c r="D48" s="112">
        <f t="shared" si="5"/>
        <v>1</v>
      </c>
      <c r="E48" s="112">
        <f t="shared" si="6"/>
        <v>1</v>
      </c>
      <c r="F48" s="111">
        <f t="shared" si="10"/>
        <v>1.82</v>
      </c>
      <c r="G48" s="112">
        <f t="shared" si="15"/>
        <v>2.56</v>
      </c>
      <c r="H48" s="111">
        <f t="shared" si="3"/>
        <v>-6.38</v>
      </c>
      <c r="I48" s="111">
        <f t="shared" si="14"/>
        <v>221.8599999999999</v>
      </c>
      <c r="J48" s="111">
        <f t="shared" si="11"/>
        <v>-121.8599999999999</v>
      </c>
      <c r="K48" s="113">
        <f t="shared" si="12"/>
        <v>-1.218599999999999</v>
      </c>
      <c r="L48" s="113">
        <f t="shared" si="13"/>
        <v>2.218599999999999</v>
      </c>
      <c r="N48" s="96"/>
    </row>
    <row r="49" spans="1:14">
      <c r="A49" s="101"/>
      <c r="B49" s="104">
        <v>42</v>
      </c>
      <c r="C49" s="5"/>
      <c r="D49" s="112">
        <f t="shared" si="5"/>
        <v>1</v>
      </c>
      <c r="E49" s="112">
        <f t="shared" si="6"/>
        <v>1</v>
      </c>
      <c r="F49" s="111">
        <f t="shared" si="10"/>
        <v>1.85</v>
      </c>
      <c r="G49" s="112">
        <f t="shared" si="15"/>
        <v>2.5299999999999998</v>
      </c>
      <c r="H49" s="111">
        <f t="shared" si="3"/>
        <v>-6.38</v>
      </c>
      <c r="I49" s="111">
        <f t="shared" si="14"/>
        <v>225.70999999999989</v>
      </c>
      <c r="J49" s="111">
        <f t="shared" si="11"/>
        <v>-125.70999999999989</v>
      </c>
      <c r="K49" s="113">
        <f t="shared" si="12"/>
        <v>-1.257099999999999</v>
      </c>
      <c r="L49" s="113">
        <f t="shared" si="13"/>
        <v>2.257099999999999</v>
      </c>
      <c r="N49" s="96"/>
    </row>
    <row r="50" spans="1:14">
      <c r="A50" s="101"/>
      <c r="B50" s="104">
        <v>43</v>
      </c>
      <c r="C50" s="5"/>
      <c r="D50" s="112">
        <f t="shared" si="5"/>
        <v>1</v>
      </c>
      <c r="E50" s="112">
        <f t="shared" si="6"/>
        <v>1</v>
      </c>
      <c r="F50" s="111">
        <f t="shared" si="10"/>
        <v>1.88</v>
      </c>
      <c r="G50" s="112">
        <f t="shared" si="15"/>
        <v>2.5</v>
      </c>
      <c r="H50" s="111">
        <f t="shared" si="3"/>
        <v>-6.38</v>
      </c>
      <c r="I50" s="111">
        <f t="shared" si="14"/>
        <v>229.58999999999989</v>
      </c>
      <c r="J50" s="111">
        <f t="shared" si="11"/>
        <v>-129.58999999999989</v>
      </c>
      <c r="K50" s="113">
        <f t="shared" si="12"/>
        <v>-1.2958999999999987</v>
      </c>
      <c r="L50" s="113">
        <f t="shared" si="13"/>
        <v>2.2958999999999987</v>
      </c>
      <c r="N50" s="96"/>
    </row>
    <row r="51" spans="1:14">
      <c r="A51" s="101"/>
      <c r="B51" s="104">
        <v>44</v>
      </c>
      <c r="C51" s="5"/>
      <c r="D51" s="112">
        <f t="shared" si="5"/>
        <v>1</v>
      </c>
      <c r="E51" s="112">
        <f t="shared" si="6"/>
        <v>1</v>
      </c>
      <c r="F51" s="111">
        <f t="shared" si="10"/>
        <v>1.91</v>
      </c>
      <c r="G51" s="112">
        <f t="shared" si="15"/>
        <v>2.4700000000000002</v>
      </c>
      <c r="H51" s="111">
        <f t="shared" si="3"/>
        <v>-6.38</v>
      </c>
      <c r="I51" s="111">
        <f t="shared" si="14"/>
        <v>233.49999999999989</v>
      </c>
      <c r="J51" s="111">
        <f t="shared" si="11"/>
        <v>-133.49999999999989</v>
      </c>
      <c r="K51" s="113">
        <f t="shared" si="12"/>
        <v>-1.3349999999999991</v>
      </c>
      <c r="L51" s="113">
        <f t="shared" si="13"/>
        <v>2.3349999999999991</v>
      </c>
      <c r="N51" s="96"/>
    </row>
    <row r="52" spans="1:14">
      <c r="A52" s="101"/>
      <c r="B52" s="104">
        <v>45</v>
      </c>
      <c r="C52" s="5"/>
      <c r="D52" s="112">
        <f t="shared" si="5"/>
        <v>1</v>
      </c>
      <c r="E52" s="112">
        <f t="shared" si="6"/>
        <v>1</v>
      </c>
      <c r="F52" s="111">
        <f t="shared" si="10"/>
        <v>1.95</v>
      </c>
      <c r="G52" s="112">
        <f t="shared" si="15"/>
        <v>2.4300000000000002</v>
      </c>
      <c r="H52" s="111">
        <f t="shared" si="3"/>
        <v>-6.38</v>
      </c>
      <c r="I52" s="111">
        <f t="shared" si="14"/>
        <v>237.44999999999987</v>
      </c>
      <c r="J52" s="111">
        <f t="shared" si="11"/>
        <v>-137.44999999999987</v>
      </c>
      <c r="K52" s="113">
        <f t="shared" si="12"/>
        <v>-1.3744999999999989</v>
      </c>
      <c r="L52" s="113">
        <f t="shared" si="13"/>
        <v>2.3744999999999989</v>
      </c>
      <c r="N52" s="96"/>
    </row>
    <row r="53" spans="1:14">
      <c r="A53" s="101"/>
      <c r="B53" s="104">
        <v>46</v>
      </c>
      <c r="C53" s="5"/>
      <c r="D53" s="112">
        <f t="shared" si="5"/>
        <v>1</v>
      </c>
      <c r="E53" s="112">
        <f t="shared" si="6"/>
        <v>1</v>
      </c>
      <c r="F53" s="111">
        <f t="shared" si="10"/>
        <v>1.98</v>
      </c>
      <c r="G53" s="112">
        <f t="shared" si="15"/>
        <v>2.4</v>
      </c>
      <c r="H53" s="111">
        <f t="shared" si="3"/>
        <v>-6.38</v>
      </c>
      <c r="I53" s="111">
        <f t="shared" si="14"/>
        <v>241.42999999999986</v>
      </c>
      <c r="J53" s="111">
        <f t="shared" si="11"/>
        <v>-141.42999999999986</v>
      </c>
      <c r="K53" s="113">
        <f t="shared" si="12"/>
        <v>-1.4142999999999986</v>
      </c>
      <c r="L53" s="113">
        <f t="shared" si="13"/>
        <v>2.4142999999999986</v>
      </c>
      <c r="N53" s="96"/>
    </row>
    <row r="54" spans="1:14">
      <c r="A54" s="101"/>
      <c r="B54" s="104">
        <v>47</v>
      </c>
      <c r="C54" s="5"/>
      <c r="D54" s="112">
        <f t="shared" si="5"/>
        <v>1</v>
      </c>
      <c r="E54" s="112">
        <f t="shared" si="6"/>
        <v>1</v>
      </c>
      <c r="F54" s="111">
        <f t="shared" si="10"/>
        <v>2.0099999999999998</v>
      </c>
      <c r="G54" s="112">
        <f t="shared" si="15"/>
        <v>2.37</v>
      </c>
      <c r="H54" s="111">
        <f t="shared" si="3"/>
        <v>-6.38</v>
      </c>
      <c r="I54" s="111">
        <f t="shared" si="14"/>
        <v>245.43999999999986</v>
      </c>
      <c r="J54" s="111">
        <f t="shared" si="11"/>
        <v>-145.43999999999986</v>
      </c>
      <c r="K54" s="113">
        <f t="shared" si="12"/>
        <v>-1.4543999999999984</v>
      </c>
      <c r="L54" s="113">
        <f t="shared" si="13"/>
        <v>2.4543999999999984</v>
      </c>
      <c r="N54" s="96"/>
    </row>
    <row r="55" spans="1:14">
      <c r="A55" s="101"/>
      <c r="B55" s="104">
        <v>48</v>
      </c>
      <c r="C55" s="5"/>
      <c r="D55" s="112">
        <f t="shared" si="5"/>
        <v>1</v>
      </c>
      <c r="E55" s="112">
        <f t="shared" si="6"/>
        <v>1</v>
      </c>
      <c r="F55" s="111">
        <f t="shared" si="10"/>
        <v>2.0499999999999998</v>
      </c>
      <c r="G55" s="112">
        <f t="shared" si="15"/>
        <v>2.33</v>
      </c>
      <c r="H55" s="111">
        <f t="shared" si="3"/>
        <v>-6.38</v>
      </c>
      <c r="I55" s="111">
        <f t="shared" si="14"/>
        <v>249.48999999999984</v>
      </c>
      <c r="J55" s="111">
        <f t="shared" si="11"/>
        <v>-149.48999999999984</v>
      </c>
      <c r="K55" s="113">
        <f t="shared" si="12"/>
        <v>-1.4948999999999986</v>
      </c>
      <c r="L55" s="113">
        <f t="shared" si="13"/>
        <v>2.4948999999999986</v>
      </c>
      <c r="N55" s="96"/>
    </row>
    <row r="56" spans="1:14">
      <c r="A56" s="101"/>
      <c r="B56" s="104">
        <v>49</v>
      </c>
      <c r="C56" s="5"/>
      <c r="D56" s="112">
        <f t="shared" si="5"/>
        <v>1</v>
      </c>
      <c r="E56" s="112">
        <f t="shared" si="6"/>
        <v>1</v>
      </c>
      <c r="F56" s="111">
        <f t="shared" si="10"/>
        <v>2.08</v>
      </c>
      <c r="G56" s="112">
        <f t="shared" si="15"/>
        <v>2.2999999999999998</v>
      </c>
      <c r="H56" s="111">
        <f t="shared" si="3"/>
        <v>-6.38</v>
      </c>
      <c r="I56" s="111">
        <f t="shared" si="14"/>
        <v>253.56999999999982</v>
      </c>
      <c r="J56" s="111">
        <f t="shared" si="11"/>
        <v>-153.56999999999982</v>
      </c>
      <c r="K56" s="113">
        <f t="shared" si="12"/>
        <v>-1.5356999999999981</v>
      </c>
      <c r="L56" s="113">
        <f t="shared" si="13"/>
        <v>2.5356999999999981</v>
      </c>
      <c r="N56" s="96"/>
    </row>
    <row r="57" spans="1:14">
      <c r="A57" s="101"/>
      <c r="B57" s="104">
        <v>50</v>
      </c>
      <c r="C57" s="5"/>
      <c r="D57" s="112">
        <f t="shared" si="5"/>
        <v>1</v>
      </c>
      <c r="E57" s="112">
        <f t="shared" si="6"/>
        <v>1</v>
      </c>
      <c r="F57" s="111">
        <f t="shared" si="10"/>
        <v>2.11</v>
      </c>
      <c r="G57" s="112">
        <f t="shared" si="15"/>
        <v>2.27</v>
      </c>
      <c r="H57" s="111">
        <f t="shared" si="3"/>
        <v>-6.38</v>
      </c>
      <c r="I57" s="111">
        <f t="shared" si="14"/>
        <v>257.67999999999984</v>
      </c>
      <c r="J57" s="111">
        <f t="shared" si="11"/>
        <v>-157.67999999999984</v>
      </c>
      <c r="K57" s="113">
        <f t="shared" si="12"/>
        <v>-1.5767999999999982</v>
      </c>
      <c r="L57" s="113">
        <f t="shared" si="13"/>
        <v>2.5767999999999982</v>
      </c>
      <c r="N57" s="96"/>
    </row>
    <row r="58" spans="1:14">
      <c r="A58" s="101"/>
      <c r="B58" s="104">
        <v>51</v>
      </c>
      <c r="C58" s="5"/>
      <c r="D58" s="112">
        <f t="shared" si="5"/>
        <v>1</v>
      </c>
      <c r="E58" s="112">
        <f t="shared" si="6"/>
        <v>1</v>
      </c>
      <c r="F58" s="111">
        <f t="shared" si="10"/>
        <v>2.15</v>
      </c>
      <c r="G58" s="112">
        <f t="shared" si="15"/>
        <v>2.23</v>
      </c>
      <c r="H58" s="111">
        <f t="shared" si="3"/>
        <v>-6.38</v>
      </c>
      <c r="I58" s="111">
        <f t="shared" si="14"/>
        <v>261.82999999999987</v>
      </c>
      <c r="J58" s="111">
        <f t="shared" si="11"/>
        <v>-161.82999999999987</v>
      </c>
      <c r="K58" s="113">
        <f t="shared" si="12"/>
        <v>-1.6182999999999987</v>
      </c>
      <c r="L58" s="113">
        <f t="shared" si="13"/>
        <v>2.6182999999999987</v>
      </c>
      <c r="N58" s="96"/>
    </row>
    <row r="59" spans="1:14">
      <c r="A59" s="101"/>
      <c r="B59" s="104">
        <v>52</v>
      </c>
      <c r="C59" s="5"/>
      <c r="D59" s="112">
        <f t="shared" si="5"/>
        <v>1</v>
      </c>
      <c r="E59" s="112">
        <f t="shared" si="6"/>
        <v>1</v>
      </c>
      <c r="F59" s="111">
        <f t="shared" si="10"/>
        <v>2.1800000000000002</v>
      </c>
      <c r="G59" s="112">
        <f t="shared" si="15"/>
        <v>2.2000000000000002</v>
      </c>
      <c r="H59" s="111">
        <f t="shared" si="3"/>
        <v>-6.38</v>
      </c>
      <c r="I59" s="111">
        <f t="shared" si="14"/>
        <v>266.00999999999988</v>
      </c>
      <c r="J59" s="111">
        <f t="shared" ref="J59:J80" si="16">+$C$1-I59</f>
        <v>-166.00999999999988</v>
      </c>
      <c r="K59" s="113">
        <f t="shared" si="12"/>
        <v>-1.6600999999999986</v>
      </c>
      <c r="L59" s="113">
        <f t="shared" ref="L59:L80" si="17">I59/$C$1</f>
        <v>2.6600999999999986</v>
      </c>
      <c r="N59" s="96"/>
    </row>
    <row r="60" spans="1:14">
      <c r="A60" s="101"/>
      <c r="B60" s="104">
        <v>53</v>
      </c>
      <c r="C60" s="5"/>
      <c r="D60" s="112">
        <f t="shared" si="5"/>
        <v>1</v>
      </c>
      <c r="E60" s="112">
        <f t="shared" si="6"/>
        <v>1</v>
      </c>
      <c r="F60" s="111">
        <f t="shared" si="10"/>
        <v>2.2200000000000002</v>
      </c>
      <c r="G60" s="112">
        <f t="shared" si="15"/>
        <v>2.16</v>
      </c>
      <c r="H60" s="111">
        <f t="shared" si="3"/>
        <v>-6.38</v>
      </c>
      <c r="I60" s="111">
        <f t="shared" si="14"/>
        <v>270.22999999999985</v>
      </c>
      <c r="J60" s="111">
        <f t="shared" si="16"/>
        <v>-170.22999999999985</v>
      </c>
      <c r="K60" s="113">
        <f t="shared" si="12"/>
        <v>-1.7022999999999984</v>
      </c>
      <c r="L60" s="113">
        <f t="shared" si="17"/>
        <v>2.7022999999999984</v>
      </c>
      <c r="N60" s="96"/>
    </row>
    <row r="61" spans="1:14">
      <c r="A61" s="101"/>
      <c r="B61" s="104">
        <v>54</v>
      </c>
      <c r="C61" s="5"/>
      <c r="D61" s="112">
        <f t="shared" si="5"/>
        <v>1</v>
      </c>
      <c r="E61" s="112">
        <f t="shared" si="6"/>
        <v>1</v>
      </c>
      <c r="F61" s="111">
        <f t="shared" si="10"/>
        <v>2.25</v>
      </c>
      <c r="G61" s="112">
        <f t="shared" si="15"/>
        <v>2.13</v>
      </c>
      <c r="H61" s="111">
        <f t="shared" si="3"/>
        <v>-6.38</v>
      </c>
      <c r="I61" s="111">
        <f t="shared" si="14"/>
        <v>274.47999999999985</v>
      </c>
      <c r="J61" s="111">
        <f t="shared" si="16"/>
        <v>-174.47999999999985</v>
      </c>
      <c r="K61" s="113">
        <f t="shared" si="12"/>
        <v>-1.7447999999999984</v>
      </c>
      <c r="L61" s="113">
        <f t="shared" si="17"/>
        <v>2.7447999999999984</v>
      </c>
      <c r="N61" s="96"/>
    </row>
    <row r="62" spans="1:14">
      <c r="A62" s="101"/>
      <c r="B62" s="104">
        <v>55</v>
      </c>
      <c r="C62" s="5"/>
      <c r="D62" s="112">
        <f t="shared" si="5"/>
        <v>1</v>
      </c>
      <c r="E62" s="112">
        <f t="shared" si="6"/>
        <v>1</v>
      </c>
      <c r="F62" s="111">
        <f t="shared" si="10"/>
        <v>2.29</v>
      </c>
      <c r="G62" s="112">
        <f t="shared" si="15"/>
        <v>2.09</v>
      </c>
      <c r="H62" s="111">
        <f t="shared" si="3"/>
        <v>-6.38</v>
      </c>
      <c r="I62" s="111">
        <f t="shared" si="14"/>
        <v>278.76999999999987</v>
      </c>
      <c r="J62" s="111">
        <f t="shared" si="16"/>
        <v>-178.76999999999987</v>
      </c>
      <c r="K62" s="113">
        <f t="shared" si="12"/>
        <v>-1.7876999999999987</v>
      </c>
      <c r="L62" s="113">
        <f t="shared" si="17"/>
        <v>2.7876999999999987</v>
      </c>
      <c r="N62" s="96"/>
    </row>
    <row r="63" spans="1:14">
      <c r="A63" s="101"/>
      <c r="B63" s="104">
        <v>56</v>
      </c>
      <c r="C63" s="5"/>
      <c r="D63" s="112">
        <f t="shared" si="5"/>
        <v>1</v>
      </c>
      <c r="E63" s="112">
        <f t="shared" si="6"/>
        <v>1</v>
      </c>
      <c r="F63" s="111">
        <f t="shared" si="10"/>
        <v>2.3199999999999998</v>
      </c>
      <c r="G63" s="112">
        <f t="shared" si="15"/>
        <v>2.06</v>
      </c>
      <c r="H63" s="111">
        <f t="shared" si="3"/>
        <v>-6.38</v>
      </c>
      <c r="I63" s="111">
        <f t="shared" si="14"/>
        <v>283.08999999999986</v>
      </c>
      <c r="J63" s="111">
        <f t="shared" si="16"/>
        <v>-183.08999999999986</v>
      </c>
      <c r="K63" s="113">
        <f t="shared" si="12"/>
        <v>-1.8308999999999984</v>
      </c>
      <c r="L63" s="113">
        <f t="shared" si="17"/>
        <v>2.8308999999999984</v>
      </c>
      <c r="N63" s="96"/>
    </row>
    <row r="64" spans="1:14">
      <c r="A64" s="101"/>
      <c r="B64" s="104">
        <v>57</v>
      </c>
      <c r="C64" s="5"/>
      <c r="D64" s="112">
        <f t="shared" si="5"/>
        <v>1</v>
      </c>
      <c r="E64" s="112">
        <f t="shared" si="6"/>
        <v>1</v>
      </c>
      <c r="F64" s="111">
        <f t="shared" si="10"/>
        <v>2.36</v>
      </c>
      <c r="G64" s="112">
        <f t="shared" si="15"/>
        <v>2.02</v>
      </c>
      <c r="H64" s="111">
        <f t="shared" si="3"/>
        <v>-6.38</v>
      </c>
      <c r="I64" s="111">
        <f t="shared" si="14"/>
        <v>287.44999999999987</v>
      </c>
      <c r="J64" s="111">
        <f t="shared" si="16"/>
        <v>-187.44999999999987</v>
      </c>
      <c r="K64" s="113">
        <f t="shared" si="12"/>
        <v>-1.8744999999999989</v>
      </c>
      <c r="L64" s="113">
        <f t="shared" si="17"/>
        <v>2.8744999999999989</v>
      </c>
      <c r="N64" s="96"/>
    </row>
    <row r="65" spans="1:14">
      <c r="A65" s="101"/>
      <c r="B65" s="104">
        <v>58</v>
      </c>
      <c r="C65" s="5"/>
      <c r="D65" s="112">
        <f t="shared" si="5"/>
        <v>1</v>
      </c>
      <c r="E65" s="112">
        <f t="shared" si="6"/>
        <v>1</v>
      </c>
      <c r="F65" s="111">
        <f t="shared" si="10"/>
        <v>2.4</v>
      </c>
      <c r="G65" s="112">
        <f t="shared" si="15"/>
        <v>1.98</v>
      </c>
      <c r="H65" s="111">
        <f t="shared" si="3"/>
        <v>-6.38</v>
      </c>
      <c r="I65" s="111">
        <f t="shared" si="14"/>
        <v>291.84999999999985</v>
      </c>
      <c r="J65" s="111">
        <f t="shared" si="16"/>
        <v>-191.84999999999985</v>
      </c>
      <c r="K65" s="113">
        <f t="shared" si="12"/>
        <v>-1.9184999999999985</v>
      </c>
      <c r="L65" s="113">
        <f t="shared" si="17"/>
        <v>2.9184999999999985</v>
      </c>
      <c r="N65" s="96"/>
    </row>
    <row r="66" spans="1:14">
      <c r="A66" s="101"/>
      <c r="B66" s="104">
        <v>59</v>
      </c>
      <c r="C66" s="5"/>
      <c r="D66" s="112">
        <f t="shared" si="5"/>
        <v>1</v>
      </c>
      <c r="E66" s="112">
        <f t="shared" si="6"/>
        <v>1</v>
      </c>
      <c r="F66" s="111">
        <f t="shared" si="10"/>
        <v>2.4300000000000002</v>
      </c>
      <c r="G66" s="112">
        <f t="shared" si="15"/>
        <v>1.95</v>
      </c>
      <c r="H66" s="111">
        <f t="shared" si="3"/>
        <v>-6.38</v>
      </c>
      <c r="I66" s="111">
        <f t="shared" si="14"/>
        <v>296.27999999999986</v>
      </c>
      <c r="J66" s="111">
        <f t="shared" si="16"/>
        <v>-196.27999999999986</v>
      </c>
      <c r="K66" s="113">
        <f t="shared" si="12"/>
        <v>-1.9627999999999988</v>
      </c>
      <c r="L66" s="113">
        <f t="shared" si="17"/>
        <v>2.9627999999999988</v>
      </c>
      <c r="N66" s="96"/>
    </row>
    <row r="67" spans="1:14">
      <c r="A67" s="101"/>
      <c r="B67" s="104">
        <v>60</v>
      </c>
      <c r="C67" s="5"/>
      <c r="D67" s="112">
        <f t="shared" si="5"/>
        <v>1</v>
      </c>
      <c r="E67" s="112">
        <f t="shared" si="6"/>
        <v>1</v>
      </c>
      <c r="F67" s="111">
        <f t="shared" si="10"/>
        <v>2.4700000000000002</v>
      </c>
      <c r="G67" s="112">
        <f t="shared" si="15"/>
        <v>1.91</v>
      </c>
      <c r="H67" s="111">
        <f t="shared" si="3"/>
        <v>-6.38</v>
      </c>
      <c r="I67" s="111">
        <f t="shared" si="14"/>
        <v>300.74999999999983</v>
      </c>
      <c r="J67" s="111">
        <f t="shared" si="16"/>
        <v>-200.74999999999983</v>
      </c>
      <c r="K67" s="113">
        <f t="shared" si="12"/>
        <v>-2.0074999999999985</v>
      </c>
      <c r="L67" s="113">
        <f t="shared" si="17"/>
        <v>3.0074999999999985</v>
      </c>
      <c r="N67" s="96"/>
    </row>
    <row r="68" spans="1:14">
      <c r="A68" s="101"/>
      <c r="B68" s="104">
        <v>61</v>
      </c>
      <c r="C68" s="5"/>
      <c r="D68" s="112">
        <f t="shared" si="5"/>
        <v>1</v>
      </c>
      <c r="E68" s="112">
        <f t="shared" si="6"/>
        <v>1</v>
      </c>
      <c r="F68" s="111">
        <f t="shared" si="10"/>
        <v>2.5099999999999998</v>
      </c>
      <c r="G68" s="112">
        <f t="shared" si="15"/>
        <v>1.87</v>
      </c>
      <c r="H68" s="111">
        <f t="shared" si="3"/>
        <v>-6.38</v>
      </c>
      <c r="I68" s="111">
        <f t="shared" si="14"/>
        <v>305.25999999999982</v>
      </c>
      <c r="J68" s="111">
        <f t="shared" si="16"/>
        <v>-205.25999999999982</v>
      </c>
      <c r="K68" s="113">
        <f t="shared" si="12"/>
        <v>-2.0525999999999982</v>
      </c>
      <c r="L68" s="113">
        <f t="shared" si="17"/>
        <v>3.0525999999999982</v>
      </c>
      <c r="N68" s="96"/>
    </row>
    <row r="69" spans="1:14">
      <c r="A69" s="101"/>
      <c r="B69" s="104">
        <v>62</v>
      </c>
      <c r="C69" s="5"/>
      <c r="D69" s="112">
        <f t="shared" si="5"/>
        <v>1</v>
      </c>
      <c r="E69" s="112">
        <f t="shared" si="6"/>
        <v>1</v>
      </c>
      <c r="F69" s="111">
        <f t="shared" si="10"/>
        <v>2.54</v>
      </c>
      <c r="G69" s="112">
        <f t="shared" si="15"/>
        <v>1.84</v>
      </c>
      <c r="H69" s="111">
        <f t="shared" si="3"/>
        <v>-6.38</v>
      </c>
      <c r="I69" s="111">
        <f t="shared" si="14"/>
        <v>309.79999999999984</v>
      </c>
      <c r="J69" s="111">
        <f t="shared" si="16"/>
        <v>-209.79999999999984</v>
      </c>
      <c r="K69" s="113">
        <f t="shared" si="12"/>
        <v>-2.0979999999999985</v>
      </c>
      <c r="L69" s="113">
        <f t="shared" si="17"/>
        <v>3.0979999999999985</v>
      </c>
      <c r="N69" s="96"/>
    </row>
    <row r="70" spans="1:14">
      <c r="A70" s="101"/>
      <c r="B70" s="104">
        <v>63</v>
      </c>
      <c r="C70" s="5"/>
      <c r="D70" s="112">
        <f t="shared" si="5"/>
        <v>1</v>
      </c>
      <c r="E70" s="112">
        <f t="shared" si="6"/>
        <v>1</v>
      </c>
      <c r="F70" s="111">
        <f t="shared" si="10"/>
        <v>2.58</v>
      </c>
      <c r="G70" s="112">
        <f t="shared" si="15"/>
        <v>1.8</v>
      </c>
      <c r="H70" s="111">
        <f t="shared" si="3"/>
        <v>-6.38</v>
      </c>
      <c r="I70" s="111">
        <f t="shared" si="14"/>
        <v>314.37999999999982</v>
      </c>
      <c r="J70" s="111">
        <f t="shared" si="16"/>
        <v>-214.37999999999982</v>
      </c>
      <c r="K70" s="113">
        <f t="shared" si="12"/>
        <v>-2.1437999999999984</v>
      </c>
      <c r="L70" s="113">
        <f t="shared" si="17"/>
        <v>3.1437999999999984</v>
      </c>
      <c r="N70" s="96"/>
    </row>
    <row r="71" spans="1:14">
      <c r="A71" s="101"/>
      <c r="B71" s="104">
        <v>64</v>
      </c>
      <c r="C71" s="5"/>
      <c r="D71" s="112">
        <f t="shared" si="5"/>
        <v>1</v>
      </c>
      <c r="E71" s="112">
        <f t="shared" si="6"/>
        <v>1</v>
      </c>
      <c r="F71" s="111">
        <f t="shared" si="10"/>
        <v>2.62</v>
      </c>
      <c r="G71" s="112">
        <f t="shared" si="15"/>
        <v>1.76</v>
      </c>
      <c r="H71" s="111">
        <f t="shared" si="3"/>
        <v>-6.38</v>
      </c>
      <c r="I71" s="111">
        <f t="shared" si="14"/>
        <v>318.99999999999983</v>
      </c>
      <c r="J71" s="111">
        <f t="shared" si="16"/>
        <v>-218.99999999999983</v>
      </c>
      <c r="K71" s="113">
        <f t="shared" si="12"/>
        <v>-2.1899999999999982</v>
      </c>
      <c r="L71" s="113">
        <f t="shared" si="17"/>
        <v>3.1899999999999982</v>
      </c>
      <c r="N71" s="96"/>
    </row>
    <row r="72" spans="1:14">
      <c r="A72" s="101"/>
      <c r="B72" s="104">
        <v>65</v>
      </c>
      <c r="C72" s="5"/>
      <c r="D72" s="112">
        <f t="shared" si="5"/>
        <v>1</v>
      </c>
      <c r="E72" s="112">
        <f t="shared" si="6"/>
        <v>1</v>
      </c>
      <c r="F72" s="111">
        <f t="shared" si="10"/>
        <v>2.66</v>
      </c>
      <c r="G72" s="112">
        <f t="shared" si="15"/>
        <v>1.72</v>
      </c>
      <c r="H72" s="111">
        <f t="shared" si="3"/>
        <v>-6.38</v>
      </c>
      <c r="I72" s="111">
        <f t="shared" si="14"/>
        <v>323.6599999999998</v>
      </c>
      <c r="J72" s="111">
        <f t="shared" si="16"/>
        <v>-223.6599999999998</v>
      </c>
      <c r="K72" s="113">
        <f t="shared" si="12"/>
        <v>-2.2365999999999979</v>
      </c>
      <c r="L72" s="113">
        <f t="shared" si="17"/>
        <v>3.2365999999999979</v>
      </c>
      <c r="N72" s="96"/>
    </row>
    <row r="73" spans="1:14">
      <c r="A73" s="101"/>
      <c r="B73" s="104">
        <v>66</v>
      </c>
      <c r="C73" s="5"/>
      <c r="D73" s="112">
        <f t="shared" si="5"/>
        <v>1</v>
      </c>
      <c r="E73" s="112">
        <f t="shared" si="6"/>
        <v>1</v>
      </c>
      <c r="F73" s="111">
        <f t="shared" si="10"/>
        <v>2.7</v>
      </c>
      <c r="G73" s="112">
        <f t="shared" si="15"/>
        <v>1.68</v>
      </c>
      <c r="H73" s="111">
        <f t="shared" ref="H73:H80" si="18">ROUND(IF($C$9&lt;=I72,C73-D73-E73-$C$5,C73-D73-E73-G73),2)</f>
        <v>-6.38</v>
      </c>
      <c r="I73" s="111">
        <f t="shared" ref="I73:I104" si="19">I72-G73-H73</f>
        <v>328.35999999999979</v>
      </c>
      <c r="J73" s="111">
        <f t="shared" si="16"/>
        <v>-228.35999999999979</v>
      </c>
      <c r="K73" s="113">
        <f t="shared" ref="K73:K80" si="20">1-L73</f>
        <v>-2.2835999999999981</v>
      </c>
      <c r="L73" s="113">
        <f t="shared" si="17"/>
        <v>3.2835999999999981</v>
      </c>
      <c r="N73" s="96"/>
    </row>
    <row r="74" spans="1:14">
      <c r="A74" s="101"/>
      <c r="B74" s="104">
        <v>67</v>
      </c>
      <c r="C74" s="5"/>
      <c r="D74" s="112">
        <f t="shared" ref="D74:D80" si="21">IF(L73&gt;=0.8,$D$8,0)</f>
        <v>1</v>
      </c>
      <c r="E74" s="112">
        <f t="shared" ref="E74:E137" si="22">+$E$8</f>
        <v>1</v>
      </c>
      <c r="F74" s="111">
        <f t="shared" si="10"/>
        <v>2.74</v>
      </c>
      <c r="G74" s="112">
        <f t="shared" ref="G74:G105" si="23">ROUND(IF(I73&gt;=($C$5-F74),$C$5-F74,I73),2)</f>
        <v>1.64</v>
      </c>
      <c r="H74" s="111">
        <f t="shared" si="18"/>
        <v>-6.38</v>
      </c>
      <c r="I74" s="111">
        <f t="shared" si="19"/>
        <v>333.0999999999998</v>
      </c>
      <c r="J74" s="111">
        <f t="shared" si="16"/>
        <v>-233.0999999999998</v>
      </c>
      <c r="K74" s="113">
        <f t="shared" si="20"/>
        <v>-2.3309999999999977</v>
      </c>
      <c r="L74" s="113">
        <f t="shared" si="17"/>
        <v>3.3309999999999977</v>
      </c>
      <c r="N74" s="96"/>
    </row>
    <row r="75" spans="1:14">
      <c r="A75" s="101"/>
      <c r="B75" s="104">
        <v>68</v>
      </c>
      <c r="C75" s="5"/>
      <c r="D75" s="112">
        <f t="shared" si="21"/>
        <v>1</v>
      </c>
      <c r="E75" s="112">
        <f t="shared" si="22"/>
        <v>1</v>
      </c>
      <c r="F75" s="111">
        <f t="shared" si="10"/>
        <v>2.78</v>
      </c>
      <c r="G75" s="112">
        <f t="shared" si="23"/>
        <v>1.6</v>
      </c>
      <c r="H75" s="111">
        <f t="shared" si="18"/>
        <v>-6.38</v>
      </c>
      <c r="I75" s="111">
        <f t="shared" si="19"/>
        <v>337.87999999999977</v>
      </c>
      <c r="J75" s="111">
        <f t="shared" si="16"/>
        <v>-237.87999999999977</v>
      </c>
      <c r="K75" s="113">
        <f t="shared" si="20"/>
        <v>-2.3787999999999978</v>
      </c>
      <c r="L75" s="113">
        <f t="shared" si="17"/>
        <v>3.3787999999999978</v>
      </c>
      <c r="N75" s="96"/>
    </row>
    <row r="76" spans="1:14">
      <c r="A76" s="101"/>
      <c r="B76" s="104">
        <v>69</v>
      </c>
      <c r="C76" s="5"/>
      <c r="D76" s="112">
        <f t="shared" si="21"/>
        <v>1</v>
      </c>
      <c r="E76" s="112">
        <f t="shared" si="22"/>
        <v>1</v>
      </c>
      <c r="F76" s="111">
        <f t="shared" si="10"/>
        <v>2.82</v>
      </c>
      <c r="G76" s="112">
        <f t="shared" si="23"/>
        <v>1.56</v>
      </c>
      <c r="H76" s="111">
        <f t="shared" si="18"/>
        <v>-6.38</v>
      </c>
      <c r="I76" s="111">
        <f t="shared" si="19"/>
        <v>342.69999999999976</v>
      </c>
      <c r="J76" s="111">
        <f t="shared" si="16"/>
        <v>-242.69999999999976</v>
      </c>
      <c r="K76" s="113">
        <f t="shared" si="20"/>
        <v>-2.4269999999999978</v>
      </c>
      <c r="L76" s="113">
        <f t="shared" si="17"/>
        <v>3.4269999999999978</v>
      </c>
      <c r="N76" s="96"/>
    </row>
    <row r="77" spans="1:14">
      <c r="A77" s="101"/>
      <c r="B77" s="104">
        <v>70</v>
      </c>
      <c r="C77" s="5"/>
      <c r="D77" s="112">
        <f t="shared" si="21"/>
        <v>1</v>
      </c>
      <c r="E77" s="112">
        <f t="shared" si="22"/>
        <v>1</v>
      </c>
      <c r="F77" s="111">
        <f t="shared" si="10"/>
        <v>2.86</v>
      </c>
      <c r="G77" s="112">
        <f t="shared" si="23"/>
        <v>1.52</v>
      </c>
      <c r="H77" s="111">
        <f t="shared" si="18"/>
        <v>-6.38</v>
      </c>
      <c r="I77" s="111">
        <f t="shared" si="19"/>
        <v>347.55999999999977</v>
      </c>
      <c r="J77" s="111">
        <f t="shared" si="16"/>
        <v>-247.55999999999977</v>
      </c>
      <c r="K77" s="113">
        <f t="shared" si="20"/>
        <v>-2.4755999999999978</v>
      </c>
      <c r="L77" s="113">
        <f t="shared" si="17"/>
        <v>3.4755999999999978</v>
      </c>
      <c r="N77" s="96"/>
    </row>
    <row r="78" spans="1:14">
      <c r="A78" s="101"/>
      <c r="B78" s="104">
        <v>71</v>
      </c>
      <c r="C78" s="5"/>
      <c r="D78" s="112">
        <f t="shared" si="21"/>
        <v>1</v>
      </c>
      <c r="E78" s="112">
        <f t="shared" si="22"/>
        <v>1</v>
      </c>
      <c r="F78" s="111">
        <f t="shared" si="10"/>
        <v>2.9</v>
      </c>
      <c r="G78" s="112">
        <f t="shared" si="23"/>
        <v>1.48</v>
      </c>
      <c r="H78" s="111">
        <f t="shared" si="18"/>
        <v>-6.38</v>
      </c>
      <c r="I78" s="111">
        <f t="shared" si="19"/>
        <v>352.45999999999975</v>
      </c>
      <c r="J78" s="111">
        <f t="shared" si="16"/>
        <v>-252.45999999999975</v>
      </c>
      <c r="K78" s="113">
        <f t="shared" si="20"/>
        <v>-2.5245999999999977</v>
      </c>
      <c r="L78" s="113">
        <f t="shared" si="17"/>
        <v>3.5245999999999977</v>
      </c>
      <c r="N78" s="96"/>
    </row>
    <row r="79" spans="1:14">
      <c r="A79" s="101"/>
      <c r="B79" s="104">
        <v>72</v>
      </c>
      <c r="C79" s="5"/>
      <c r="D79" s="112">
        <f t="shared" si="21"/>
        <v>1</v>
      </c>
      <c r="E79" s="112">
        <f t="shared" si="22"/>
        <v>1</v>
      </c>
      <c r="F79" s="111">
        <f t="shared" si="10"/>
        <v>2.94</v>
      </c>
      <c r="G79" s="112">
        <f t="shared" si="23"/>
        <v>1.44</v>
      </c>
      <c r="H79" s="111">
        <f t="shared" si="18"/>
        <v>-6.38</v>
      </c>
      <c r="I79" s="111">
        <f t="shared" si="19"/>
        <v>357.39999999999975</v>
      </c>
      <c r="J79" s="111">
        <f t="shared" si="16"/>
        <v>-257.39999999999975</v>
      </c>
      <c r="K79" s="113">
        <f t="shared" si="20"/>
        <v>-2.5739999999999976</v>
      </c>
      <c r="L79" s="113">
        <f t="shared" si="17"/>
        <v>3.5739999999999976</v>
      </c>
      <c r="N79" s="96"/>
    </row>
    <row r="80" spans="1:14">
      <c r="A80" s="101"/>
      <c r="B80" s="104">
        <v>73</v>
      </c>
      <c r="C80" s="5"/>
      <c r="D80" s="112">
        <f t="shared" si="21"/>
        <v>1</v>
      </c>
      <c r="E80" s="112">
        <f t="shared" si="22"/>
        <v>1</v>
      </c>
      <c r="F80" s="111">
        <f t="shared" si="10"/>
        <v>2.98</v>
      </c>
      <c r="G80" s="112">
        <f t="shared" si="23"/>
        <v>1.4</v>
      </c>
      <c r="H80" s="111">
        <f t="shared" si="18"/>
        <v>-6.38</v>
      </c>
      <c r="I80" s="111">
        <f t="shared" si="19"/>
        <v>362.37999999999977</v>
      </c>
      <c r="J80" s="111">
        <f t="shared" si="16"/>
        <v>-262.37999999999977</v>
      </c>
      <c r="K80" s="113">
        <f t="shared" si="20"/>
        <v>-2.6237999999999975</v>
      </c>
      <c r="L80" s="113">
        <f t="shared" si="17"/>
        <v>3.6237999999999975</v>
      </c>
      <c r="N80" s="96"/>
    </row>
    <row r="81" spans="1:14">
      <c r="A81" s="101"/>
      <c r="B81" s="104">
        <v>74</v>
      </c>
      <c r="C81" s="5"/>
      <c r="D81" s="112">
        <f t="shared" ref="D81:D144" si="24">IF(L80&gt;=0.8,$D$8,0)</f>
        <v>1</v>
      </c>
      <c r="E81" s="112">
        <f t="shared" si="22"/>
        <v>1</v>
      </c>
      <c r="F81" s="111">
        <f t="shared" ref="F81:F144" si="25">ROUND($C$3/12*I80,2)</f>
        <v>3.02</v>
      </c>
      <c r="G81" s="112">
        <f t="shared" ref="G81:G144" si="26">ROUND(IF(I80&gt;=($C$5-F81),$C$5-F81,I80),2)</f>
        <v>1.36</v>
      </c>
      <c r="H81" s="111">
        <f t="shared" ref="H81:H144" si="27">ROUND(IF($C$9&lt;=I80,C81-D81-E81-$C$5,C81-D81-E81-G81),2)</f>
        <v>-6.38</v>
      </c>
      <c r="I81" s="111">
        <f t="shared" ref="I81:I144" si="28">I80-G81-H81</f>
        <v>367.39999999999975</v>
      </c>
      <c r="J81" s="111">
        <f t="shared" ref="J81:J144" si="29">+$C$1-I81</f>
        <v>-267.39999999999975</v>
      </c>
      <c r="K81" s="113">
        <f t="shared" ref="K81:K144" si="30">1-L81</f>
        <v>-2.6739999999999977</v>
      </c>
      <c r="L81" s="113">
        <f t="shared" ref="L81:L144" si="31">I81/$C$1</f>
        <v>3.6739999999999977</v>
      </c>
      <c r="N81" s="96"/>
    </row>
    <row r="82" spans="1:14">
      <c r="A82" s="101"/>
      <c r="B82" s="104">
        <v>75</v>
      </c>
      <c r="C82" s="5"/>
      <c r="D82" s="112">
        <f t="shared" si="24"/>
        <v>1</v>
      </c>
      <c r="E82" s="112">
        <f t="shared" si="22"/>
        <v>1</v>
      </c>
      <c r="F82" s="111">
        <f t="shared" si="25"/>
        <v>3.06</v>
      </c>
      <c r="G82" s="112">
        <f t="shared" si="26"/>
        <v>1.32</v>
      </c>
      <c r="H82" s="111">
        <f t="shared" si="27"/>
        <v>-6.38</v>
      </c>
      <c r="I82" s="111">
        <f t="shared" si="28"/>
        <v>372.45999999999975</v>
      </c>
      <c r="J82" s="111">
        <f t="shared" si="29"/>
        <v>-272.45999999999975</v>
      </c>
      <c r="K82" s="113">
        <f t="shared" si="30"/>
        <v>-2.7245999999999975</v>
      </c>
      <c r="L82" s="113">
        <f t="shared" si="31"/>
        <v>3.7245999999999975</v>
      </c>
      <c r="N82" s="96"/>
    </row>
    <row r="83" spans="1:14">
      <c r="A83" s="101"/>
      <c r="B83" s="104">
        <v>76</v>
      </c>
      <c r="C83" s="5"/>
      <c r="D83" s="112">
        <f t="shared" si="24"/>
        <v>1</v>
      </c>
      <c r="E83" s="112">
        <f t="shared" si="22"/>
        <v>1</v>
      </c>
      <c r="F83" s="111">
        <f t="shared" si="25"/>
        <v>3.1</v>
      </c>
      <c r="G83" s="112">
        <f t="shared" si="26"/>
        <v>1.28</v>
      </c>
      <c r="H83" s="111">
        <f t="shared" si="27"/>
        <v>-6.38</v>
      </c>
      <c r="I83" s="111">
        <f t="shared" si="28"/>
        <v>377.55999999999977</v>
      </c>
      <c r="J83" s="111">
        <f t="shared" si="29"/>
        <v>-277.55999999999977</v>
      </c>
      <c r="K83" s="113">
        <f t="shared" si="30"/>
        <v>-2.7755999999999976</v>
      </c>
      <c r="L83" s="113">
        <f t="shared" si="31"/>
        <v>3.7755999999999976</v>
      </c>
      <c r="N83" s="96"/>
    </row>
    <row r="84" spans="1:14">
      <c r="A84" s="101"/>
      <c r="B84" s="104">
        <v>77</v>
      </c>
      <c r="C84" s="5"/>
      <c r="D84" s="112">
        <f t="shared" si="24"/>
        <v>1</v>
      </c>
      <c r="E84" s="112">
        <f t="shared" si="22"/>
        <v>1</v>
      </c>
      <c r="F84" s="111">
        <f t="shared" si="25"/>
        <v>3.15</v>
      </c>
      <c r="G84" s="112">
        <f t="shared" si="26"/>
        <v>1.23</v>
      </c>
      <c r="H84" s="111">
        <f t="shared" si="27"/>
        <v>-6.38</v>
      </c>
      <c r="I84" s="111">
        <f t="shared" si="28"/>
        <v>382.70999999999975</v>
      </c>
      <c r="J84" s="111">
        <f t="shared" si="29"/>
        <v>-282.70999999999975</v>
      </c>
      <c r="K84" s="113">
        <f t="shared" si="30"/>
        <v>-2.8270999999999975</v>
      </c>
      <c r="L84" s="113">
        <f t="shared" si="31"/>
        <v>3.8270999999999975</v>
      </c>
      <c r="N84" s="96"/>
    </row>
    <row r="85" spans="1:14">
      <c r="A85" s="101"/>
      <c r="B85" s="104">
        <v>78</v>
      </c>
      <c r="C85" s="5"/>
      <c r="D85" s="112">
        <f t="shared" si="24"/>
        <v>1</v>
      </c>
      <c r="E85" s="112">
        <f t="shared" si="22"/>
        <v>1</v>
      </c>
      <c r="F85" s="111">
        <f t="shared" si="25"/>
        <v>3.19</v>
      </c>
      <c r="G85" s="112">
        <f t="shared" si="26"/>
        <v>1.19</v>
      </c>
      <c r="H85" s="111">
        <f t="shared" si="27"/>
        <v>-6.38</v>
      </c>
      <c r="I85" s="111">
        <f t="shared" si="28"/>
        <v>387.89999999999975</v>
      </c>
      <c r="J85" s="111">
        <f t="shared" si="29"/>
        <v>-287.89999999999975</v>
      </c>
      <c r="K85" s="113">
        <f t="shared" si="30"/>
        <v>-2.8789999999999973</v>
      </c>
      <c r="L85" s="113">
        <f t="shared" si="31"/>
        <v>3.8789999999999973</v>
      </c>
      <c r="N85" s="96"/>
    </row>
    <row r="86" spans="1:14">
      <c r="B86" s="104">
        <v>79</v>
      </c>
      <c r="C86" s="5"/>
      <c r="D86" s="112">
        <f t="shared" si="24"/>
        <v>1</v>
      </c>
      <c r="E86" s="112">
        <f t="shared" si="22"/>
        <v>1</v>
      </c>
      <c r="F86" s="111">
        <f t="shared" si="25"/>
        <v>3.23</v>
      </c>
      <c r="G86" s="112">
        <f t="shared" si="26"/>
        <v>1.1499999999999999</v>
      </c>
      <c r="H86" s="111">
        <f t="shared" si="27"/>
        <v>-6.38</v>
      </c>
      <c r="I86" s="111">
        <f t="shared" si="28"/>
        <v>393.12999999999977</v>
      </c>
      <c r="J86" s="111">
        <f t="shared" si="29"/>
        <v>-293.12999999999977</v>
      </c>
      <c r="K86" s="113">
        <f t="shared" si="30"/>
        <v>-2.9312999999999976</v>
      </c>
      <c r="L86" s="113">
        <f t="shared" si="31"/>
        <v>3.9312999999999976</v>
      </c>
      <c r="N86" s="96"/>
    </row>
    <row r="87" spans="1:14">
      <c r="B87" s="104">
        <v>80</v>
      </c>
      <c r="C87" s="5"/>
      <c r="D87" s="112">
        <f t="shared" si="24"/>
        <v>1</v>
      </c>
      <c r="E87" s="112">
        <f t="shared" si="22"/>
        <v>1</v>
      </c>
      <c r="F87" s="111">
        <f t="shared" si="25"/>
        <v>3.28</v>
      </c>
      <c r="G87" s="112">
        <f t="shared" si="26"/>
        <v>1.1000000000000001</v>
      </c>
      <c r="H87" s="111">
        <f t="shared" si="27"/>
        <v>-6.38</v>
      </c>
      <c r="I87" s="111">
        <f t="shared" si="28"/>
        <v>398.40999999999974</v>
      </c>
      <c r="J87" s="111">
        <f t="shared" si="29"/>
        <v>-298.40999999999974</v>
      </c>
      <c r="K87" s="113">
        <f t="shared" si="30"/>
        <v>-2.9840999999999975</v>
      </c>
      <c r="L87" s="113">
        <f t="shared" si="31"/>
        <v>3.9840999999999975</v>
      </c>
    </row>
    <row r="88" spans="1:14">
      <c r="B88" s="104">
        <v>81</v>
      </c>
      <c r="C88" s="5"/>
      <c r="D88" s="112">
        <f t="shared" si="24"/>
        <v>1</v>
      </c>
      <c r="E88" s="112">
        <f t="shared" si="22"/>
        <v>1</v>
      </c>
      <c r="F88" s="111">
        <f t="shared" si="25"/>
        <v>3.32</v>
      </c>
      <c r="G88" s="112">
        <f t="shared" si="26"/>
        <v>1.06</v>
      </c>
      <c r="H88" s="111">
        <f t="shared" si="27"/>
        <v>-6.38</v>
      </c>
      <c r="I88" s="111">
        <f t="shared" si="28"/>
        <v>403.72999999999973</v>
      </c>
      <c r="J88" s="111">
        <f t="shared" si="29"/>
        <v>-303.72999999999973</v>
      </c>
      <c r="K88" s="113">
        <f t="shared" si="30"/>
        <v>-3.0372999999999974</v>
      </c>
      <c r="L88" s="113">
        <f t="shared" si="31"/>
        <v>4.0372999999999974</v>
      </c>
    </row>
    <row r="89" spans="1:14">
      <c r="B89" s="104">
        <v>82</v>
      </c>
      <c r="C89" s="5"/>
      <c r="D89" s="112">
        <f t="shared" si="24"/>
        <v>1</v>
      </c>
      <c r="E89" s="112">
        <f t="shared" si="22"/>
        <v>1</v>
      </c>
      <c r="F89" s="111">
        <f t="shared" si="25"/>
        <v>3.36</v>
      </c>
      <c r="G89" s="112">
        <f t="shared" si="26"/>
        <v>1.02</v>
      </c>
      <c r="H89" s="111">
        <f t="shared" si="27"/>
        <v>-6.38</v>
      </c>
      <c r="I89" s="111">
        <f t="shared" si="28"/>
        <v>409.08999999999975</v>
      </c>
      <c r="J89" s="111">
        <f t="shared" si="29"/>
        <v>-309.08999999999975</v>
      </c>
      <c r="K89" s="113">
        <f t="shared" si="30"/>
        <v>-3.0908999999999978</v>
      </c>
      <c r="L89" s="113">
        <f t="shared" si="31"/>
        <v>4.0908999999999978</v>
      </c>
    </row>
    <row r="90" spans="1:14">
      <c r="B90" s="104">
        <v>83</v>
      </c>
      <c r="C90" s="5"/>
      <c r="D90" s="112">
        <f t="shared" si="24"/>
        <v>1</v>
      </c>
      <c r="E90" s="112">
        <f t="shared" si="22"/>
        <v>1</v>
      </c>
      <c r="F90" s="111">
        <f t="shared" si="25"/>
        <v>3.41</v>
      </c>
      <c r="G90" s="112">
        <f t="shared" si="26"/>
        <v>0.97</v>
      </c>
      <c r="H90" s="111">
        <f t="shared" si="27"/>
        <v>-6.38</v>
      </c>
      <c r="I90" s="111">
        <f t="shared" si="28"/>
        <v>414.49999999999972</v>
      </c>
      <c r="J90" s="111">
        <f t="shared" si="29"/>
        <v>-314.49999999999972</v>
      </c>
      <c r="K90" s="113">
        <f t="shared" si="30"/>
        <v>-3.1449999999999969</v>
      </c>
      <c r="L90" s="113">
        <f t="shared" si="31"/>
        <v>4.1449999999999969</v>
      </c>
    </row>
    <row r="91" spans="1:14">
      <c r="B91" s="104">
        <v>84</v>
      </c>
      <c r="C91" s="5"/>
      <c r="D91" s="112">
        <f t="shared" si="24"/>
        <v>1</v>
      </c>
      <c r="E91" s="112">
        <f t="shared" si="22"/>
        <v>1</v>
      </c>
      <c r="F91" s="111">
        <f t="shared" si="25"/>
        <v>3.45</v>
      </c>
      <c r="G91" s="112">
        <f t="shared" si="26"/>
        <v>0.93</v>
      </c>
      <c r="H91" s="111">
        <f t="shared" si="27"/>
        <v>-6.38</v>
      </c>
      <c r="I91" s="111">
        <f t="shared" si="28"/>
        <v>419.9499999999997</v>
      </c>
      <c r="J91" s="111">
        <f t="shared" si="29"/>
        <v>-319.9499999999997</v>
      </c>
      <c r="K91" s="113">
        <f t="shared" si="30"/>
        <v>-3.1994999999999969</v>
      </c>
      <c r="L91" s="113">
        <f t="shared" si="31"/>
        <v>4.1994999999999969</v>
      </c>
    </row>
    <row r="92" spans="1:14">
      <c r="B92" s="104">
        <v>85</v>
      </c>
      <c r="C92" s="5"/>
      <c r="D92" s="112">
        <f t="shared" si="24"/>
        <v>1</v>
      </c>
      <c r="E92" s="112">
        <f t="shared" si="22"/>
        <v>1</v>
      </c>
      <c r="F92" s="111">
        <f t="shared" si="25"/>
        <v>3.5</v>
      </c>
      <c r="G92" s="112">
        <f t="shared" si="26"/>
        <v>0.88</v>
      </c>
      <c r="H92" s="111">
        <f t="shared" si="27"/>
        <v>-6.38</v>
      </c>
      <c r="I92" s="111">
        <f t="shared" si="28"/>
        <v>425.4499999999997</v>
      </c>
      <c r="J92" s="111">
        <f t="shared" si="29"/>
        <v>-325.4499999999997</v>
      </c>
      <c r="K92" s="113">
        <f t="shared" si="30"/>
        <v>-3.2544999999999966</v>
      </c>
      <c r="L92" s="113">
        <f t="shared" si="31"/>
        <v>4.2544999999999966</v>
      </c>
    </row>
    <row r="93" spans="1:14">
      <c r="B93" s="104">
        <v>86</v>
      </c>
      <c r="C93" s="5"/>
      <c r="D93" s="112">
        <f t="shared" si="24"/>
        <v>1</v>
      </c>
      <c r="E93" s="112">
        <f t="shared" si="22"/>
        <v>1</v>
      </c>
      <c r="F93" s="111">
        <f t="shared" si="25"/>
        <v>3.55</v>
      </c>
      <c r="G93" s="112">
        <f t="shared" si="26"/>
        <v>0.83</v>
      </c>
      <c r="H93" s="111">
        <f t="shared" si="27"/>
        <v>-6.38</v>
      </c>
      <c r="I93" s="111">
        <f t="shared" si="28"/>
        <v>430.99999999999972</v>
      </c>
      <c r="J93" s="111">
        <f t="shared" si="29"/>
        <v>-330.99999999999972</v>
      </c>
      <c r="K93" s="113">
        <f t="shared" si="30"/>
        <v>-3.3099999999999969</v>
      </c>
      <c r="L93" s="113">
        <f t="shared" si="31"/>
        <v>4.3099999999999969</v>
      </c>
    </row>
    <row r="94" spans="1:14">
      <c r="B94" s="104">
        <v>87</v>
      </c>
      <c r="C94" s="5"/>
      <c r="D94" s="112">
        <f t="shared" si="24"/>
        <v>1</v>
      </c>
      <c r="E94" s="112">
        <f t="shared" si="22"/>
        <v>1</v>
      </c>
      <c r="F94" s="111">
        <f t="shared" si="25"/>
        <v>3.59</v>
      </c>
      <c r="G94" s="112">
        <f t="shared" si="26"/>
        <v>0.79</v>
      </c>
      <c r="H94" s="111">
        <f t="shared" si="27"/>
        <v>-6.38</v>
      </c>
      <c r="I94" s="111">
        <f t="shared" si="28"/>
        <v>436.58999999999969</v>
      </c>
      <c r="J94" s="111">
        <f t="shared" si="29"/>
        <v>-336.58999999999969</v>
      </c>
      <c r="K94" s="113">
        <f t="shared" si="30"/>
        <v>-3.3658999999999972</v>
      </c>
      <c r="L94" s="113">
        <f t="shared" si="31"/>
        <v>4.3658999999999972</v>
      </c>
    </row>
    <row r="95" spans="1:14">
      <c r="B95" s="104">
        <v>88</v>
      </c>
      <c r="C95" s="5"/>
      <c r="D95" s="112">
        <f t="shared" si="24"/>
        <v>1</v>
      </c>
      <c r="E95" s="112">
        <f t="shared" si="22"/>
        <v>1</v>
      </c>
      <c r="F95" s="111">
        <f t="shared" si="25"/>
        <v>3.64</v>
      </c>
      <c r="G95" s="112">
        <f t="shared" si="26"/>
        <v>0.74</v>
      </c>
      <c r="H95" s="111">
        <f t="shared" si="27"/>
        <v>-6.38</v>
      </c>
      <c r="I95" s="111">
        <f t="shared" si="28"/>
        <v>442.22999999999968</v>
      </c>
      <c r="J95" s="111">
        <f t="shared" si="29"/>
        <v>-342.22999999999968</v>
      </c>
      <c r="K95" s="113">
        <f t="shared" si="30"/>
        <v>-3.4222999999999963</v>
      </c>
      <c r="L95" s="113">
        <f t="shared" si="31"/>
        <v>4.4222999999999963</v>
      </c>
    </row>
    <row r="96" spans="1:14">
      <c r="B96" s="104">
        <v>89</v>
      </c>
      <c r="C96" s="5"/>
      <c r="D96" s="112">
        <f t="shared" si="24"/>
        <v>1</v>
      </c>
      <c r="E96" s="112">
        <f t="shared" si="22"/>
        <v>1</v>
      </c>
      <c r="F96" s="111">
        <f t="shared" si="25"/>
        <v>3.69</v>
      </c>
      <c r="G96" s="112">
        <f t="shared" si="26"/>
        <v>0.69</v>
      </c>
      <c r="H96" s="111">
        <f t="shared" si="27"/>
        <v>-6.38</v>
      </c>
      <c r="I96" s="111">
        <f t="shared" si="28"/>
        <v>447.91999999999967</v>
      </c>
      <c r="J96" s="111">
        <f t="shared" si="29"/>
        <v>-347.91999999999967</v>
      </c>
      <c r="K96" s="113">
        <f t="shared" si="30"/>
        <v>-3.479199999999997</v>
      </c>
      <c r="L96" s="113">
        <f t="shared" si="31"/>
        <v>4.479199999999997</v>
      </c>
    </row>
    <row r="97" spans="2:12">
      <c r="B97" s="104">
        <v>90</v>
      </c>
      <c r="C97" s="5"/>
      <c r="D97" s="112">
        <f t="shared" si="24"/>
        <v>1</v>
      </c>
      <c r="E97" s="112">
        <f t="shared" si="22"/>
        <v>1</v>
      </c>
      <c r="F97" s="111">
        <f t="shared" si="25"/>
        <v>3.73</v>
      </c>
      <c r="G97" s="112">
        <f t="shared" si="26"/>
        <v>0.65</v>
      </c>
      <c r="H97" s="111">
        <f t="shared" si="27"/>
        <v>-6.38</v>
      </c>
      <c r="I97" s="111">
        <f t="shared" si="28"/>
        <v>453.64999999999969</v>
      </c>
      <c r="J97" s="111">
        <f t="shared" si="29"/>
        <v>-353.64999999999969</v>
      </c>
      <c r="K97" s="113">
        <f t="shared" si="30"/>
        <v>-3.5364999999999966</v>
      </c>
      <c r="L97" s="113">
        <f t="shared" si="31"/>
        <v>4.5364999999999966</v>
      </c>
    </row>
    <row r="98" spans="2:12">
      <c r="B98" s="104">
        <v>91</v>
      </c>
      <c r="C98" s="5"/>
      <c r="D98" s="112">
        <f t="shared" si="24"/>
        <v>1</v>
      </c>
      <c r="E98" s="112">
        <f t="shared" si="22"/>
        <v>1</v>
      </c>
      <c r="F98" s="111">
        <f t="shared" si="25"/>
        <v>3.78</v>
      </c>
      <c r="G98" s="112">
        <f t="shared" si="26"/>
        <v>0.6</v>
      </c>
      <c r="H98" s="111">
        <f t="shared" si="27"/>
        <v>-6.38</v>
      </c>
      <c r="I98" s="111">
        <f t="shared" si="28"/>
        <v>459.42999999999967</v>
      </c>
      <c r="J98" s="111">
        <f t="shared" si="29"/>
        <v>-359.42999999999967</v>
      </c>
      <c r="K98" s="113">
        <f t="shared" si="30"/>
        <v>-3.5942999999999969</v>
      </c>
      <c r="L98" s="113">
        <f t="shared" si="31"/>
        <v>4.5942999999999969</v>
      </c>
    </row>
    <row r="99" spans="2:12">
      <c r="B99" s="104">
        <v>92</v>
      </c>
      <c r="C99" s="5"/>
      <c r="D99" s="112">
        <f t="shared" si="24"/>
        <v>1</v>
      </c>
      <c r="E99" s="112">
        <f t="shared" si="22"/>
        <v>1</v>
      </c>
      <c r="F99" s="111">
        <f t="shared" si="25"/>
        <v>3.83</v>
      </c>
      <c r="G99" s="112">
        <f t="shared" si="26"/>
        <v>0.55000000000000004</v>
      </c>
      <c r="H99" s="111">
        <f t="shared" si="27"/>
        <v>-6.38</v>
      </c>
      <c r="I99" s="111">
        <f t="shared" si="28"/>
        <v>465.25999999999965</v>
      </c>
      <c r="J99" s="111">
        <f t="shared" si="29"/>
        <v>-365.25999999999965</v>
      </c>
      <c r="K99" s="113">
        <f t="shared" si="30"/>
        <v>-3.6525999999999961</v>
      </c>
      <c r="L99" s="113">
        <f t="shared" si="31"/>
        <v>4.6525999999999961</v>
      </c>
    </row>
    <row r="100" spans="2:12">
      <c r="B100" s="104">
        <v>93</v>
      </c>
      <c r="C100" s="5"/>
      <c r="D100" s="112">
        <f t="shared" si="24"/>
        <v>1</v>
      </c>
      <c r="E100" s="112">
        <f t="shared" si="22"/>
        <v>1</v>
      </c>
      <c r="F100" s="111">
        <f t="shared" si="25"/>
        <v>3.88</v>
      </c>
      <c r="G100" s="112">
        <f t="shared" si="26"/>
        <v>0.5</v>
      </c>
      <c r="H100" s="111">
        <f t="shared" si="27"/>
        <v>-6.38</v>
      </c>
      <c r="I100" s="111">
        <f t="shared" si="28"/>
        <v>471.13999999999965</v>
      </c>
      <c r="J100" s="111">
        <f t="shared" si="29"/>
        <v>-371.13999999999965</v>
      </c>
      <c r="K100" s="113">
        <f t="shared" si="30"/>
        <v>-3.7113999999999967</v>
      </c>
      <c r="L100" s="113">
        <f t="shared" si="31"/>
        <v>4.7113999999999967</v>
      </c>
    </row>
    <row r="101" spans="2:12">
      <c r="B101" s="104">
        <v>94</v>
      </c>
      <c r="C101" s="5"/>
      <c r="D101" s="112">
        <f t="shared" si="24"/>
        <v>1</v>
      </c>
      <c r="E101" s="112">
        <f t="shared" si="22"/>
        <v>1</v>
      </c>
      <c r="F101" s="111">
        <f t="shared" si="25"/>
        <v>3.93</v>
      </c>
      <c r="G101" s="112">
        <f t="shared" si="26"/>
        <v>0.45</v>
      </c>
      <c r="H101" s="111">
        <f t="shared" si="27"/>
        <v>-6.38</v>
      </c>
      <c r="I101" s="111">
        <f t="shared" si="28"/>
        <v>477.06999999999965</v>
      </c>
      <c r="J101" s="111">
        <f t="shared" si="29"/>
        <v>-377.06999999999965</v>
      </c>
      <c r="K101" s="113">
        <f t="shared" si="30"/>
        <v>-3.7706999999999962</v>
      </c>
      <c r="L101" s="113">
        <f t="shared" si="31"/>
        <v>4.7706999999999962</v>
      </c>
    </row>
    <row r="102" spans="2:12">
      <c r="B102" s="104">
        <v>95</v>
      </c>
      <c r="C102" s="5"/>
      <c r="D102" s="112">
        <f t="shared" si="24"/>
        <v>1</v>
      </c>
      <c r="E102" s="112">
        <f t="shared" si="22"/>
        <v>1</v>
      </c>
      <c r="F102" s="111">
        <f t="shared" si="25"/>
        <v>3.98</v>
      </c>
      <c r="G102" s="112">
        <f t="shared" si="26"/>
        <v>0.4</v>
      </c>
      <c r="H102" s="111">
        <f t="shared" si="27"/>
        <v>-6.38</v>
      </c>
      <c r="I102" s="111">
        <f t="shared" si="28"/>
        <v>483.04999999999967</v>
      </c>
      <c r="J102" s="111">
        <f t="shared" si="29"/>
        <v>-383.04999999999967</v>
      </c>
      <c r="K102" s="113">
        <f t="shared" si="30"/>
        <v>-3.8304999999999971</v>
      </c>
      <c r="L102" s="113">
        <f t="shared" si="31"/>
        <v>4.8304999999999971</v>
      </c>
    </row>
    <row r="103" spans="2:12">
      <c r="B103" s="104">
        <v>96</v>
      </c>
      <c r="C103" s="5"/>
      <c r="D103" s="112">
        <f t="shared" si="24"/>
        <v>1</v>
      </c>
      <c r="E103" s="112">
        <f t="shared" si="22"/>
        <v>1</v>
      </c>
      <c r="F103" s="111">
        <f t="shared" si="25"/>
        <v>4.03</v>
      </c>
      <c r="G103" s="112">
        <f t="shared" si="26"/>
        <v>0.35</v>
      </c>
      <c r="H103" s="111">
        <f t="shared" si="27"/>
        <v>-6.38</v>
      </c>
      <c r="I103" s="111">
        <f t="shared" si="28"/>
        <v>489.07999999999964</v>
      </c>
      <c r="J103" s="111">
        <f t="shared" si="29"/>
        <v>-389.07999999999964</v>
      </c>
      <c r="K103" s="113">
        <f t="shared" si="30"/>
        <v>-3.890799999999996</v>
      </c>
      <c r="L103" s="113">
        <f t="shared" si="31"/>
        <v>4.890799999999996</v>
      </c>
    </row>
    <row r="104" spans="2:12">
      <c r="B104" s="104">
        <v>97</v>
      </c>
      <c r="C104" s="5"/>
      <c r="D104" s="112">
        <f t="shared" si="24"/>
        <v>1</v>
      </c>
      <c r="E104" s="112">
        <f t="shared" si="22"/>
        <v>1</v>
      </c>
      <c r="F104" s="111">
        <f t="shared" si="25"/>
        <v>4.08</v>
      </c>
      <c r="G104" s="112">
        <f t="shared" si="26"/>
        <v>0.3</v>
      </c>
      <c r="H104" s="111">
        <f t="shared" si="27"/>
        <v>-6.38</v>
      </c>
      <c r="I104" s="111">
        <f t="shared" si="28"/>
        <v>495.15999999999963</v>
      </c>
      <c r="J104" s="111">
        <f t="shared" si="29"/>
        <v>-395.15999999999963</v>
      </c>
      <c r="K104" s="113">
        <f t="shared" si="30"/>
        <v>-3.9515999999999964</v>
      </c>
      <c r="L104" s="113">
        <f t="shared" si="31"/>
        <v>4.9515999999999964</v>
      </c>
    </row>
    <row r="105" spans="2:12">
      <c r="B105" s="104">
        <v>98</v>
      </c>
      <c r="C105" s="5"/>
      <c r="D105" s="112">
        <f t="shared" si="24"/>
        <v>1</v>
      </c>
      <c r="E105" s="112">
        <f t="shared" si="22"/>
        <v>1</v>
      </c>
      <c r="F105" s="111">
        <f t="shared" si="25"/>
        <v>4.13</v>
      </c>
      <c r="G105" s="112">
        <f t="shared" si="26"/>
        <v>0.25</v>
      </c>
      <c r="H105" s="111">
        <f t="shared" si="27"/>
        <v>-6.38</v>
      </c>
      <c r="I105" s="111">
        <f t="shared" si="28"/>
        <v>501.28999999999962</v>
      </c>
      <c r="J105" s="111">
        <f t="shared" si="29"/>
        <v>-401.28999999999962</v>
      </c>
      <c r="K105" s="113">
        <f t="shared" si="30"/>
        <v>-4.0128999999999966</v>
      </c>
      <c r="L105" s="113">
        <f t="shared" si="31"/>
        <v>5.0128999999999966</v>
      </c>
    </row>
    <row r="106" spans="2:12">
      <c r="B106" s="104">
        <v>99</v>
      </c>
      <c r="C106" s="5"/>
      <c r="D106" s="112">
        <f t="shared" si="24"/>
        <v>1</v>
      </c>
      <c r="E106" s="112">
        <f t="shared" si="22"/>
        <v>1</v>
      </c>
      <c r="F106" s="111">
        <f t="shared" si="25"/>
        <v>4.18</v>
      </c>
      <c r="G106" s="112">
        <f t="shared" si="26"/>
        <v>0.2</v>
      </c>
      <c r="H106" s="111">
        <f t="shared" si="27"/>
        <v>-6.38</v>
      </c>
      <c r="I106" s="111">
        <f t="shared" si="28"/>
        <v>507.46999999999963</v>
      </c>
      <c r="J106" s="111">
        <f t="shared" si="29"/>
        <v>-407.46999999999963</v>
      </c>
      <c r="K106" s="113">
        <f t="shared" si="30"/>
        <v>-4.0746999999999964</v>
      </c>
      <c r="L106" s="113">
        <f t="shared" si="31"/>
        <v>5.0746999999999964</v>
      </c>
    </row>
    <row r="107" spans="2:12">
      <c r="B107" s="104">
        <v>100</v>
      </c>
      <c r="C107" s="5"/>
      <c r="D107" s="112">
        <f t="shared" si="24"/>
        <v>1</v>
      </c>
      <c r="E107" s="112">
        <f t="shared" si="22"/>
        <v>1</v>
      </c>
      <c r="F107" s="111">
        <f t="shared" si="25"/>
        <v>4.2300000000000004</v>
      </c>
      <c r="G107" s="112">
        <f t="shared" si="26"/>
        <v>0.15</v>
      </c>
      <c r="H107" s="111">
        <f t="shared" si="27"/>
        <v>-6.38</v>
      </c>
      <c r="I107" s="111">
        <f t="shared" si="28"/>
        <v>513.6999999999997</v>
      </c>
      <c r="J107" s="111">
        <f t="shared" si="29"/>
        <v>-413.6999999999997</v>
      </c>
      <c r="K107" s="113">
        <f t="shared" si="30"/>
        <v>-4.1369999999999969</v>
      </c>
      <c r="L107" s="113">
        <f t="shared" si="31"/>
        <v>5.1369999999999969</v>
      </c>
    </row>
    <row r="108" spans="2:12">
      <c r="B108" s="104">
        <v>101</v>
      </c>
      <c r="C108" s="5"/>
      <c r="D108" s="112">
        <f t="shared" si="24"/>
        <v>1</v>
      </c>
      <c r="E108" s="112">
        <f t="shared" si="22"/>
        <v>1</v>
      </c>
      <c r="F108" s="111">
        <f t="shared" si="25"/>
        <v>4.28</v>
      </c>
      <c r="G108" s="112">
        <f t="shared" si="26"/>
        <v>0.1</v>
      </c>
      <c r="H108" s="111">
        <f t="shared" si="27"/>
        <v>-6.38</v>
      </c>
      <c r="I108" s="111">
        <f t="shared" si="28"/>
        <v>519.97999999999968</v>
      </c>
      <c r="J108" s="111">
        <f t="shared" si="29"/>
        <v>-419.97999999999968</v>
      </c>
      <c r="K108" s="113">
        <f t="shared" si="30"/>
        <v>-4.1997999999999971</v>
      </c>
      <c r="L108" s="113">
        <f t="shared" si="31"/>
        <v>5.1997999999999971</v>
      </c>
    </row>
    <row r="109" spans="2:12">
      <c r="B109" s="104">
        <v>102</v>
      </c>
      <c r="C109" s="5"/>
      <c r="D109" s="112">
        <f t="shared" si="24"/>
        <v>1</v>
      </c>
      <c r="E109" s="112">
        <f t="shared" si="22"/>
        <v>1</v>
      </c>
      <c r="F109" s="111">
        <f t="shared" si="25"/>
        <v>4.33</v>
      </c>
      <c r="G109" s="112">
        <f t="shared" si="26"/>
        <v>0.05</v>
      </c>
      <c r="H109" s="111">
        <f t="shared" si="27"/>
        <v>-6.38</v>
      </c>
      <c r="I109" s="111">
        <f t="shared" si="28"/>
        <v>526.30999999999972</v>
      </c>
      <c r="J109" s="111">
        <f t="shared" si="29"/>
        <v>-426.30999999999972</v>
      </c>
      <c r="K109" s="113">
        <f t="shared" si="30"/>
        <v>-4.263099999999997</v>
      </c>
      <c r="L109" s="113">
        <f t="shared" si="31"/>
        <v>5.263099999999997</v>
      </c>
    </row>
    <row r="110" spans="2:12">
      <c r="B110" s="104">
        <v>103</v>
      </c>
      <c r="C110" s="5"/>
      <c r="D110" s="112">
        <f t="shared" si="24"/>
        <v>1</v>
      </c>
      <c r="E110" s="112">
        <f t="shared" si="22"/>
        <v>1</v>
      </c>
      <c r="F110" s="111">
        <f t="shared" si="25"/>
        <v>4.3899999999999997</v>
      </c>
      <c r="G110" s="112">
        <f t="shared" si="26"/>
        <v>-0.01</v>
      </c>
      <c r="H110" s="111">
        <f t="shared" si="27"/>
        <v>-6.38</v>
      </c>
      <c r="I110" s="111">
        <f t="shared" si="28"/>
        <v>532.6999999999997</v>
      </c>
      <c r="J110" s="111">
        <f t="shared" si="29"/>
        <v>-432.6999999999997</v>
      </c>
      <c r="K110" s="113">
        <f t="shared" si="30"/>
        <v>-4.3269999999999973</v>
      </c>
      <c r="L110" s="113">
        <f t="shared" si="31"/>
        <v>5.3269999999999973</v>
      </c>
    </row>
    <row r="111" spans="2:12">
      <c r="B111" s="104">
        <v>104</v>
      </c>
      <c r="C111" s="5"/>
      <c r="D111" s="112">
        <f t="shared" si="24"/>
        <v>1</v>
      </c>
      <c r="E111" s="112">
        <f t="shared" si="22"/>
        <v>1</v>
      </c>
      <c r="F111" s="111">
        <f t="shared" si="25"/>
        <v>4.4400000000000004</v>
      </c>
      <c r="G111" s="112">
        <f t="shared" si="26"/>
        <v>-0.06</v>
      </c>
      <c r="H111" s="111">
        <f t="shared" si="27"/>
        <v>-6.38</v>
      </c>
      <c r="I111" s="111">
        <f t="shared" si="28"/>
        <v>539.13999999999965</v>
      </c>
      <c r="J111" s="111">
        <f t="shared" si="29"/>
        <v>-439.13999999999965</v>
      </c>
      <c r="K111" s="113">
        <f t="shared" si="30"/>
        <v>-4.3913999999999964</v>
      </c>
      <c r="L111" s="113">
        <f t="shared" si="31"/>
        <v>5.3913999999999964</v>
      </c>
    </row>
    <row r="112" spans="2:12">
      <c r="B112" s="104">
        <v>105</v>
      </c>
      <c r="C112" s="5"/>
      <c r="D112" s="112">
        <f t="shared" si="24"/>
        <v>1</v>
      </c>
      <c r="E112" s="112">
        <f t="shared" si="22"/>
        <v>1</v>
      </c>
      <c r="F112" s="111">
        <f t="shared" si="25"/>
        <v>4.49</v>
      </c>
      <c r="G112" s="112">
        <f t="shared" si="26"/>
        <v>-0.11</v>
      </c>
      <c r="H112" s="111">
        <f t="shared" si="27"/>
        <v>-6.38</v>
      </c>
      <c r="I112" s="111">
        <f t="shared" si="28"/>
        <v>545.62999999999965</v>
      </c>
      <c r="J112" s="111">
        <f t="shared" si="29"/>
        <v>-445.62999999999965</v>
      </c>
      <c r="K112" s="113">
        <f t="shared" si="30"/>
        <v>-4.4562999999999962</v>
      </c>
      <c r="L112" s="113">
        <f t="shared" si="31"/>
        <v>5.4562999999999962</v>
      </c>
    </row>
    <row r="113" spans="2:12">
      <c r="B113" s="104">
        <v>106</v>
      </c>
      <c r="C113" s="5"/>
      <c r="D113" s="112">
        <f t="shared" si="24"/>
        <v>1</v>
      </c>
      <c r="E113" s="112">
        <f t="shared" si="22"/>
        <v>1</v>
      </c>
      <c r="F113" s="111">
        <f t="shared" si="25"/>
        <v>4.55</v>
      </c>
      <c r="G113" s="112">
        <f t="shared" si="26"/>
        <v>-0.17</v>
      </c>
      <c r="H113" s="111">
        <f t="shared" si="27"/>
        <v>-6.38</v>
      </c>
      <c r="I113" s="111">
        <f t="shared" si="28"/>
        <v>552.17999999999961</v>
      </c>
      <c r="J113" s="111">
        <f t="shared" si="29"/>
        <v>-452.17999999999961</v>
      </c>
      <c r="K113" s="113">
        <f t="shared" si="30"/>
        <v>-4.5217999999999963</v>
      </c>
      <c r="L113" s="113">
        <f t="shared" si="31"/>
        <v>5.5217999999999963</v>
      </c>
    </row>
    <row r="114" spans="2:12">
      <c r="B114" s="104">
        <v>107</v>
      </c>
      <c r="C114" s="5"/>
      <c r="D114" s="112">
        <f t="shared" si="24"/>
        <v>1</v>
      </c>
      <c r="E114" s="112">
        <f t="shared" si="22"/>
        <v>1</v>
      </c>
      <c r="F114" s="111">
        <f t="shared" si="25"/>
        <v>4.5999999999999996</v>
      </c>
      <c r="G114" s="112">
        <f t="shared" si="26"/>
        <v>-0.22</v>
      </c>
      <c r="H114" s="111">
        <f t="shared" si="27"/>
        <v>-6.38</v>
      </c>
      <c r="I114" s="111">
        <f t="shared" si="28"/>
        <v>558.77999999999963</v>
      </c>
      <c r="J114" s="111">
        <f t="shared" si="29"/>
        <v>-458.77999999999963</v>
      </c>
      <c r="K114" s="113">
        <f t="shared" si="30"/>
        <v>-4.5877999999999961</v>
      </c>
      <c r="L114" s="113">
        <f t="shared" si="31"/>
        <v>5.5877999999999961</v>
      </c>
    </row>
    <row r="115" spans="2:12">
      <c r="B115" s="104">
        <v>108</v>
      </c>
      <c r="C115" s="5"/>
      <c r="D115" s="112">
        <f t="shared" si="24"/>
        <v>1</v>
      </c>
      <c r="E115" s="112">
        <f t="shared" si="22"/>
        <v>1</v>
      </c>
      <c r="F115" s="111">
        <f t="shared" si="25"/>
        <v>4.66</v>
      </c>
      <c r="G115" s="112">
        <f t="shared" si="26"/>
        <v>-0.28000000000000003</v>
      </c>
      <c r="H115" s="111">
        <f t="shared" si="27"/>
        <v>-6.38</v>
      </c>
      <c r="I115" s="111">
        <f t="shared" si="28"/>
        <v>565.4399999999996</v>
      </c>
      <c r="J115" s="111">
        <f t="shared" si="29"/>
        <v>-465.4399999999996</v>
      </c>
      <c r="K115" s="113">
        <f t="shared" si="30"/>
        <v>-4.6543999999999963</v>
      </c>
      <c r="L115" s="113">
        <f t="shared" si="31"/>
        <v>5.6543999999999963</v>
      </c>
    </row>
    <row r="116" spans="2:12">
      <c r="B116" s="104">
        <v>109</v>
      </c>
      <c r="C116" s="5"/>
      <c r="D116" s="112">
        <f t="shared" si="24"/>
        <v>1</v>
      </c>
      <c r="E116" s="112">
        <f t="shared" si="22"/>
        <v>1</v>
      </c>
      <c r="F116" s="111">
        <f t="shared" si="25"/>
        <v>4.71</v>
      </c>
      <c r="G116" s="112">
        <f t="shared" si="26"/>
        <v>-0.33</v>
      </c>
      <c r="H116" s="111">
        <f t="shared" si="27"/>
        <v>-6.38</v>
      </c>
      <c r="I116" s="111">
        <f t="shared" si="28"/>
        <v>572.14999999999964</v>
      </c>
      <c r="J116" s="111">
        <f t="shared" si="29"/>
        <v>-472.14999999999964</v>
      </c>
      <c r="K116" s="113">
        <f t="shared" si="30"/>
        <v>-4.7214999999999963</v>
      </c>
      <c r="L116" s="113">
        <f t="shared" si="31"/>
        <v>5.7214999999999963</v>
      </c>
    </row>
    <row r="117" spans="2:12">
      <c r="B117" s="104">
        <v>110</v>
      </c>
      <c r="C117" s="5"/>
      <c r="D117" s="112">
        <f t="shared" si="24"/>
        <v>1</v>
      </c>
      <c r="E117" s="112">
        <f t="shared" si="22"/>
        <v>1</v>
      </c>
      <c r="F117" s="111">
        <f t="shared" si="25"/>
        <v>4.7699999999999996</v>
      </c>
      <c r="G117" s="112">
        <f t="shared" si="26"/>
        <v>-0.39</v>
      </c>
      <c r="H117" s="111">
        <f t="shared" si="27"/>
        <v>-6.38</v>
      </c>
      <c r="I117" s="111">
        <f t="shared" si="28"/>
        <v>578.91999999999962</v>
      </c>
      <c r="J117" s="111">
        <f t="shared" si="29"/>
        <v>-478.91999999999962</v>
      </c>
      <c r="K117" s="113">
        <f t="shared" si="30"/>
        <v>-4.7891999999999966</v>
      </c>
      <c r="L117" s="113">
        <f t="shared" si="31"/>
        <v>5.7891999999999966</v>
      </c>
    </row>
    <row r="118" spans="2:12">
      <c r="B118" s="104">
        <v>111</v>
      </c>
      <c r="C118" s="5"/>
      <c r="D118" s="112">
        <f t="shared" si="24"/>
        <v>1</v>
      </c>
      <c r="E118" s="112">
        <f t="shared" si="22"/>
        <v>1</v>
      </c>
      <c r="F118" s="111">
        <f t="shared" si="25"/>
        <v>4.82</v>
      </c>
      <c r="G118" s="112">
        <f t="shared" si="26"/>
        <v>-0.44</v>
      </c>
      <c r="H118" s="111">
        <f t="shared" si="27"/>
        <v>-6.38</v>
      </c>
      <c r="I118" s="111">
        <f t="shared" si="28"/>
        <v>585.73999999999967</v>
      </c>
      <c r="J118" s="111">
        <f t="shared" si="29"/>
        <v>-485.73999999999967</v>
      </c>
      <c r="K118" s="113">
        <f t="shared" si="30"/>
        <v>-4.8573999999999966</v>
      </c>
      <c r="L118" s="113">
        <f t="shared" si="31"/>
        <v>5.8573999999999966</v>
      </c>
    </row>
    <row r="119" spans="2:12">
      <c r="B119" s="104">
        <v>112</v>
      </c>
      <c r="C119" s="5"/>
      <c r="D119" s="112">
        <f t="shared" si="24"/>
        <v>1</v>
      </c>
      <c r="E119" s="112">
        <f t="shared" si="22"/>
        <v>1</v>
      </c>
      <c r="F119" s="111">
        <f t="shared" si="25"/>
        <v>4.88</v>
      </c>
      <c r="G119" s="112">
        <f t="shared" si="26"/>
        <v>-0.5</v>
      </c>
      <c r="H119" s="111">
        <f t="shared" si="27"/>
        <v>-6.38</v>
      </c>
      <c r="I119" s="111">
        <f t="shared" si="28"/>
        <v>592.61999999999966</v>
      </c>
      <c r="J119" s="111">
        <f t="shared" si="29"/>
        <v>-492.61999999999966</v>
      </c>
      <c r="K119" s="113">
        <f t="shared" si="30"/>
        <v>-4.926199999999997</v>
      </c>
      <c r="L119" s="113">
        <f t="shared" si="31"/>
        <v>5.926199999999997</v>
      </c>
    </row>
    <row r="120" spans="2:12">
      <c r="B120" s="104">
        <v>113</v>
      </c>
      <c r="C120" s="5"/>
      <c r="D120" s="112">
        <f t="shared" si="24"/>
        <v>1</v>
      </c>
      <c r="E120" s="112">
        <f t="shared" si="22"/>
        <v>1</v>
      </c>
      <c r="F120" s="111">
        <f t="shared" si="25"/>
        <v>4.9400000000000004</v>
      </c>
      <c r="G120" s="112">
        <f t="shared" si="26"/>
        <v>-0.56000000000000005</v>
      </c>
      <c r="H120" s="111">
        <f t="shared" si="27"/>
        <v>-6.38</v>
      </c>
      <c r="I120" s="111">
        <f t="shared" si="28"/>
        <v>599.5599999999996</v>
      </c>
      <c r="J120" s="111">
        <f t="shared" si="29"/>
        <v>-499.5599999999996</v>
      </c>
      <c r="K120" s="113">
        <f t="shared" si="30"/>
        <v>-4.995599999999996</v>
      </c>
      <c r="L120" s="113">
        <f t="shared" si="31"/>
        <v>5.995599999999996</v>
      </c>
    </row>
    <row r="121" spans="2:12">
      <c r="B121" s="104">
        <v>114</v>
      </c>
      <c r="C121" s="5"/>
      <c r="D121" s="112">
        <f t="shared" si="24"/>
        <v>1</v>
      </c>
      <c r="E121" s="112">
        <f t="shared" si="22"/>
        <v>1</v>
      </c>
      <c r="F121" s="111">
        <f t="shared" si="25"/>
        <v>5</v>
      </c>
      <c r="G121" s="112">
        <f t="shared" si="26"/>
        <v>-0.62</v>
      </c>
      <c r="H121" s="111">
        <f t="shared" si="27"/>
        <v>-6.38</v>
      </c>
      <c r="I121" s="111">
        <f t="shared" si="28"/>
        <v>606.5599999999996</v>
      </c>
      <c r="J121" s="111">
        <f t="shared" si="29"/>
        <v>-506.5599999999996</v>
      </c>
      <c r="K121" s="113">
        <f t="shared" si="30"/>
        <v>-5.0655999999999963</v>
      </c>
      <c r="L121" s="113">
        <f t="shared" si="31"/>
        <v>6.0655999999999963</v>
      </c>
    </row>
    <row r="122" spans="2:12">
      <c r="B122" s="104">
        <v>115</v>
      </c>
      <c r="C122" s="5"/>
      <c r="D122" s="112">
        <f t="shared" si="24"/>
        <v>1</v>
      </c>
      <c r="E122" s="112">
        <f t="shared" si="22"/>
        <v>1</v>
      </c>
      <c r="F122" s="111">
        <f t="shared" si="25"/>
        <v>5.05</v>
      </c>
      <c r="G122" s="112">
        <f t="shared" si="26"/>
        <v>-0.67</v>
      </c>
      <c r="H122" s="111">
        <f t="shared" si="27"/>
        <v>-6.38</v>
      </c>
      <c r="I122" s="111">
        <f t="shared" si="28"/>
        <v>613.60999999999956</v>
      </c>
      <c r="J122" s="111">
        <f t="shared" si="29"/>
        <v>-513.60999999999956</v>
      </c>
      <c r="K122" s="113">
        <f t="shared" si="30"/>
        <v>-5.1360999999999954</v>
      </c>
      <c r="L122" s="113">
        <f t="shared" si="31"/>
        <v>6.1360999999999954</v>
      </c>
    </row>
    <row r="123" spans="2:12">
      <c r="B123" s="104">
        <v>116</v>
      </c>
      <c r="C123" s="5"/>
      <c r="D123" s="112">
        <f t="shared" si="24"/>
        <v>1</v>
      </c>
      <c r="E123" s="112">
        <f t="shared" si="22"/>
        <v>1</v>
      </c>
      <c r="F123" s="111">
        <f t="shared" si="25"/>
        <v>5.1100000000000003</v>
      </c>
      <c r="G123" s="112">
        <f t="shared" si="26"/>
        <v>-0.73</v>
      </c>
      <c r="H123" s="111">
        <f t="shared" si="27"/>
        <v>-6.38</v>
      </c>
      <c r="I123" s="111">
        <f t="shared" si="28"/>
        <v>620.71999999999957</v>
      </c>
      <c r="J123" s="111">
        <f t="shared" si="29"/>
        <v>-520.71999999999957</v>
      </c>
      <c r="K123" s="113">
        <f t="shared" si="30"/>
        <v>-5.2071999999999958</v>
      </c>
      <c r="L123" s="113">
        <f t="shared" si="31"/>
        <v>6.2071999999999958</v>
      </c>
    </row>
    <row r="124" spans="2:12">
      <c r="B124" s="104">
        <v>117</v>
      </c>
      <c r="C124" s="5"/>
      <c r="D124" s="112">
        <f t="shared" si="24"/>
        <v>1</v>
      </c>
      <c r="E124" s="112">
        <f t="shared" si="22"/>
        <v>1</v>
      </c>
      <c r="F124" s="111">
        <f t="shared" si="25"/>
        <v>5.17</v>
      </c>
      <c r="G124" s="112">
        <f t="shared" si="26"/>
        <v>-0.79</v>
      </c>
      <c r="H124" s="111">
        <f t="shared" si="27"/>
        <v>-6.38</v>
      </c>
      <c r="I124" s="111">
        <f t="shared" si="28"/>
        <v>627.88999999999953</v>
      </c>
      <c r="J124" s="111">
        <f t="shared" si="29"/>
        <v>-527.88999999999953</v>
      </c>
      <c r="K124" s="113">
        <f t="shared" si="30"/>
        <v>-5.2788999999999957</v>
      </c>
      <c r="L124" s="113">
        <f t="shared" si="31"/>
        <v>6.2788999999999957</v>
      </c>
    </row>
    <row r="125" spans="2:12">
      <c r="B125" s="104">
        <v>118</v>
      </c>
      <c r="C125" s="5"/>
      <c r="D125" s="112">
        <f t="shared" si="24"/>
        <v>1</v>
      </c>
      <c r="E125" s="112">
        <f t="shared" si="22"/>
        <v>1</v>
      </c>
      <c r="F125" s="111">
        <f t="shared" si="25"/>
        <v>5.23</v>
      </c>
      <c r="G125" s="112">
        <f t="shared" si="26"/>
        <v>-0.85</v>
      </c>
      <c r="H125" s="111">
        <f t="shared" si="27"/>
        <v>-6.38</v>
      </c>
      <c r="I125" s="111">
        <f t="shared" si="28"/>
        <v>635.11999999999955</v>
      </c>
      <c r="J125" s="111">
        <f t="shared" si="29"/>
        <v>-535.11999999999955</v>
      </c>
      <c r="K125" s="113">
        <f t="shared" si="30"/>
        <v>-5.3511999999999951</v>
      </c>
      <c r="L125" s="113">
        <f t="shared" si="31"/>
        <v>6.3511999999999951</v>
      </c>
    </row>
    <row r="126" spans="2:12">
      <c r="B126" s="104">
        <v>119</v>
      </c>
      <c r="C126" s="5"/>
      <c r="D126" s="112">
        <f t="shared" si="24"/>
        <v>1</v>
      </c>
      <c r="E126" s="112">
        <f t="shared" si="22"/>
        <v>1</v>
      </c>
      <c r="F126" s="111">
        <f t="shared" si="25"/>
        <v>5.29</v>
      </c>
      <c r="G126" s="112">
        <f t="shared" si="26"/>
        <v>-0.91</v>
      </c>
      <c r="H126" s="111">
        <f t="shared" si="27"/>
        <v>-6.38</v>
      </c>
      <c r="I126" s="111">
        <f t="shared" si="28"/>
        <v>642.40999999999951</v>
      </c>
      <c r="J126" s="111">
        <f t="shared" si="29"/>
        <v>-542.40999999999951</v>
      </c>
      <c r="K126" s="113">
        <f t="shared" si="30"/>
        <v>-5.4240999999999948</v>
      </c>
      <c r="L126" s="113">
        <f t="shared" si="31"/>
        <v>6.4240999999999948</v>
      </c>
    </row>
    <row r="127" spans="2:12">
      <c r="B127" s="104">
        <v>120</v>
      </c>
      <c r="C127" s="5"/>
      <c r="D127" s="112">
        <f t="shared" si="24"/>
        <v>1</v>
      </c>
      <c r="E127" s="112">
        <f t="shared" si="22"/>
        <v>1</v>
      </c>
      <c r="F127" s="111">
        <f t="shared" si="25"/>
        <v>5.35</v>
      </c>
      <c r="G127" s="112">
        <f t="shared" si="26"/>
        <v>-0.97</v>
      </c>
      <c r="H127" s="111">
        <f t="shared" si="27"/>
        <v>-6.38</v>
      </c>
      <c r="I127" s="111">
        <f t="shared" si="28"/>
        <v>649.75999999999954</v>
      </c>
      <c r="J127" s="111">
        <f t="shared" si="29"/>
        <v>-549.75999999999954</v>
      </c>
      <c r="K127" s="113">
        <f t="shared" si="30"/>
        <v>-5.4975999999999949</v>
      </c>
      <c r="L127" s="113">
        <f t="shared" si="31"/>
        <v>6.4975999999999949</v>
      </c>
    </row>
    <row r="128" spans="2:12">
      <c r="B128" s="104">
        <v>121</v>
      </c>
      <c r="C128" s="5"/>
      <c r="D128" s="112">
        <f t="shared" si="24"/>
        <v>1</v>
      </c>
      <c r="E128" s="112">
        <f t="shared" si="22"/>
        <v>1</v>
      </c>
      <c r="F128" s="111">
        <f t="shared" si="25"/>
        <v>5.41</v>
      </c>
      <c r="G128" s="112">
        <f t="shared" si="26"/>
        <v>-1.03</v>
      </c>
      <c r="H128" s="111">
        <f t="shared" si="27"/>
        <v>-6.38</v>
      </c>
      <c r="I128" s="111">
        <f t="shared" si="28"/>
        <v>657.1699999999995</v>
      </c>
      <c r="J128" s="111">
        <f t="shared" si="29"/>
        <v>-557.1699999999995</v>
      </c>
      <c r="K128" s="113">
        <f t="shared" si="30"/>
        <v>-5.5716999999999954</v>
      </c>
      <c r="L128" s="113">
        <f t="shared" si="31"/>
        <v>6.5716999999999954</v>
      </c>
    </row>
    <row r="129" spans="2:12">
      <c r="B129" s="104">
        <v>122</v>
      </c>
      <c r="C129" s="5"/>
      <c r="D129" s="112">
        <f t="shared" si="24"/>
        <v>1</v>
      </c>
      <c r="E129" s="112">
        <f t="shared" si="22"/>
        <v>1</v>
      </c>
      <c r="F129" s="111">
        <f t="shared" si="25"/>
        <v>5.48</v>
      </c>
      <c r="G129" s="112">
        <f t="shared" si="26"/>
        <v>-1.1000000000000001</v>
      </c>
      <c r="H129" s="111">
        <f t="shared" si="27"/>
        <v>-6.38</v>
      </c>
      <c r="I129" s="111">
        <f t="shared" si="28"/>
        <v>664.64999999999952</v>
      </c>
      <c r="J129" s="111">
        <f t="shared" si="29"/>
        <v>-564.64999999999952</v>
      </c>
      <c r="K129" s="113">
        <f t="shared" si="30"/>
        <v>-5.6464999999999952</v>
      </c>
      <c r="L129" s="113">
        <f t="shared" si="31"/>
        <v>6.6464999999999952</v>
      </c>
    </row>
    <row r="130" spans="2:12">
      <c r="B130" s="104">
        <v>123</v>
      </c>
      <c r="C130" s="5"/>
      <c r="D130" s="112">
        <f t="shared" si="24"/>
        <v>1</v>
      </c>
      <c r="E130" s="112">
        <f t="shared" si="22"/>
        <v>1</v>
      </c>
      <c r="F130" s="111">
        <f t="shared" si="25"/>
        <v>5.54</v>
      </c>
      <c r="G130" s="112">
        <f t="shared" si="26"/>
        <v>-1.1599999999999999</v>
      </c>
      <c r="H130" s="111">
        <f t="shared" si="27"/>
        <v>-6.38</v>
      </c>
      <c r="I130" s="111">
        <f t="shared" si="28"/>
        <v>672.18999999999949</v>
      </c>
      <c r="J130" s="111">
        <f t="shared" si="29"/>
        <v>-572.18999999999949</v>
      </c>
      <c r="K130" s="113">
        <f t="shared" si="30"/>
        <v>-5.7218999999999944</v>
      </c>
      <c r="L130" s="113">
        <f t="shared" si="31"/>
        <v>6.7218999999999944</v>
      </c>
    </row>
    <row r="131" spans="2:12">
      <c r="B131" s="104">
        <v>124</v>
      </c>
      <c r="C131" s="5"/>
      <c r="D131" s="112">
        <f t="shared" si="24"/>
        <v>1</v>
      </c>
      <c r="E131" s="112">
        <f t="shared" si="22"/>
        <v>1</v>
      </c>
      <c r="F131" s="111">
        <f t="shared" si="25"/>
        <v>5.6</v>
      </c>
      <c r="G131" s="112">
        <f t="shared" si="26"/>
        <v>-1.22</v>
      </c>
      <c r="H131" s="111">
        <f t="shared" si="27"/>
        <v>-6.38</v>
      </c>
      <c r="I131" s="111">
        <f t="shared" si="28"/>
        <v>679.78999999999951</v>
      </c>
      <c r="J131" s="111">
        <f t="shared" si="29"/>
        <v>-579.78999999999951</v>
      </c>
      <c r="K131" s="113">
        <f t="shared" si="30"/>
        <v>-5.7978999999999949</v>
      </c>
      <c r="L131" s="113">
        <f t="shared" si="31"/>
        <v>6.7978999999999949</v>
      </c>
    </row>
    <row r="132" spans="2:12">
      <c r="B132" s="104">
        <v>125</v>
      </c>
      <c r="C132" s="5"/>
      <c r="D132" s="112">
        <f t="shared" si="24"/>
        <v>1</v>
      </c>
      <c r="E132" s="112">
        <f t="shared" si="22"/>
        <v>1</v>
      </c>
      <c r="F132" s="111">
        <f t="shared" si="25"/>
        <v>5.66</v>
      </c>
      <c r="G132" s="112">
        <f t="shared" si="26"/>
        <v>-1.28</v>
      </c>
      <c r="H132" s="111">
        <f t="shared" si="27"/>
        <v>-6.38</v>
      </c>
      <c r="I132" s="111">
        <f t="shared" si="28"/>
        <v>687.44999999999948</v>
      </c>
      <c r="J132" s="111">
        <f t="shared" si="29"/>
        <v>-587.44999999999948</v>
      </c>
      <c r="K132" s="113">
        <f t="shared" si="30"/>
        <v>-5.8744999999999949</v>
      </c>
      <c r="L132" s="113">
        <f t="shared" si="31"/>
        <v>6.8744999999999949</v>
      </c>
    </row>
    <row r="133" spans="2:12">
      <c r="B133" s="104">
        <v>126</v>
      </c>
      <c r="C133" s="5"/>
      <c r="D133" s="112">
        <f t="shared" si="24"/>
        <v>1</v>
      </c>
      <c r="E133" s="112">
        <f t="shared" si="22"/>
        <v>1</v>
      </c>
      <c r="F133" s="111">
        <f t="shared" si="25"/>
        <v>5.73</v>
      </c>
      <c r="G133" s="112">
        <f t="shared" si="26"/>
        <v>-1.35</v>
      </c>
      <c r="H133" s="111">
        <f t="shared" si="27"/>
        <v>-6.38</v>
      </c>
      <c r="I133" s="111">
        <f t="shared" si="28"/>
        <v>695.1799999999995</v>
      </c>
      <c r="J133" s="111">
        <f t="shared" si="29"/>
        <v>-595.1799999999995</v>
      </c>
      <c r="K133" s="113">
        <f t="shared" si="30"/>
        <v>-5.9517999999999951</v>
      </c>
      <c r="L133" s="113">
        <f t="shared" si="31"/>
        <v>6.9517999999999951</v>
      </c>
    </row>
    <row r="134" spans="2:12">
      <c r="B134" s="104">
        <v>127</v>
      </c>
      <c r="C134" s="5"/>
      <c r="D134" s="112">
        <f t="shared" si="24"/>
        <v>1</v>
      </c>
      <c r="E134" s="112">
        <f t="shared" si="22"/>
        <v>1</v>
      </c>
      <c r="F134" s="111">
        <f t="shared" si="25"/>
        <v>5.79</v>
      </c>
      <c r="G134" s="112">
        <f t="shared" si="26"/>
        <v>-1.41</v>
      </c>
      <c r="H134" s="111">
        <f t="shared" si="27"/>
        <v>-6.38</v>
      </c>
      <c r="I134" s="111">
        <f t="shared" si="28"/>
        <v>702.96999999999946</v>
      </c>
      <c r="J134" s="111">
        <f t="shared" si="29"/>
        <v>-602.96999999999946</v>
      </c>
      <c r="K134" s="113">
        <f t="shared" si="30"/>
        <v>-6.0296999999999947</v>
      </c>
      <c r="L134" s="113">
        <f t="shared" si="31"/>
        <v>7.0296999999999947</v>
      </c>
    </row>
    <row r="135" spans="2:12">
      <c r="B135" s="104">
        <v>128</v>
      </c>
      <c r="C135" s="5"/>
      <c r="D135" s="112">
        <f t="shared" si="24"/>
        <v>1</v>
      </c>
      <c r="E135" s="112">
        <f t="shared" si="22"/>
        <v>1</v>
      </c>
      <c r="F135" s="111">
        <f t="shared" si="25"/>
        <v>5.86</v>
      </c>
      <c r="G135" s="112">
        <f t="shared" si="26"/>
        <v>-1.48</v>
      </c>
      <c r="H135" s="111">
        <f t="shared" si="27"/>
        <v>-6.38</v>
      </c>
      <c r="I135" s="111">
        <f t="shared" si="28"/>
        <v>710.82999999999947</v>
      </c>
      <c r="J135" s="111">
        <f t="shared" si="29"/>
        <v>-610.82999999999947</v>
      </c>
      <c r="K135" s="113">
        <f t="shared" si="30"/>
        <v>-6.1082999999999945</v>
      </c>
      <c r="L135" s="113">
        <f t="shared" si="31"/>
        <v>7.1082999999999945</v>
      </c>
    </row>
    <row r="136" spans="2:12">
      <c r="B136" s="104">
        <v>129</v>
      </c>
      <c r="C136" s="5"/>
      <c r="D136" s="112">
        <f t="shared" si="24"/>
        <v>1</v>
      </c>
      <c r="E136" s="112">
        <f t="shared" si="22"/>
        <v>1</v>
      </c>
      <c r="F136" s="111">
        <f t="shared" si="25"/>
        <v>5.92</v>
      </c>
      <c r="G136" s="112">
        <f t="shared" si="26"/>
        <v>-1.54</v>
      </c>
      <c r="H136" s="111">
        <f t="shared" si="27"/>
        <v>-6.38</v>
      </c>
      <c r="I136" s="111">
        <f t="shared" si="28"/>
        <v>718.74999999999943</v>
      </c>
      <c r="J136" s="111">
        <f t="shared" si="29"/>
        <v>-618.74999999999943</v>
      </c>
      <c r="K136" s="113">
        <f t="shared" si="30"/>
        <v>-6.1874999999999947</v>
      </c>
      <c r="L136" s="113">
        <f t="shared" si="31"/>
        <v>7.1874999999999947</v>
      </c>
    </row>
    <row r="137" spans="2:12">
      <c r="B137" s="104">
        <v>130</v>
      </c>
      <c r="C137" s="5"/>
      <c r="D137" s="112">
        <f t="shared" si="24"/>
        <v>1</v>
      </c>
      <c r="E137" s="112">
        <f t="shared" si="22"/>
        <v>1</v>
      </c>
      <c r="F137" s="111">
        <f t="shared" si="25"/>
        <v>5.99</v>
      </c>
      <c r="G137" s="112">
        <f t="shared" si="26"/>
        <v>-1.61</v>
      </c>
      <c r="H137" s="111">
        <f t="shared" si="27"/>
        <v>-6.38</v>
      </c>
      <c r="I137" s="111">
        <f t="shared" si="28"/>
        <v>726.73999999999944</v>
      </c>
      <c r="J137" s="111">
        <f t="shared" si="29"/>
        <v>-626.73999999999944</v>
      </c>
      <c r="K137" s="113">
        <f t="shared" si="30"/>
        <v>-6.2673999999999941</v>
      </c>
      <c r="L137" s="113">
        <f t="shared" si="31"/>
        <v>7.2673999999999941</v>
      </c>
    </row>
    <row r="138" spans="2:12">
      <c r="B138" s="104">
        <v>131</v>
      </c>
      <c r="C138" s="5"/>
      <c r="D138" s="112">
        <f t="shared" si="24"/>
        <v>1</v>
      </c>
      <c r="E138" s="112">
        <f t="shared" ref="E138:E201" si="32">+$E$8</f>
        <v>1</v>
      </c>
      <c r="F138" s="111">
        <f t="shared" si="25"/>
        <v>6.06</v>
      </c>
      <c r="G138" s="112">
        <f t="shared" si="26"/>
        <v>-1.68</v>
      </c>
      <c r="H138" s="111">
        <f t="shared" si="27"/>
        <v>-6.38</v>
      </c>
      <c r="I138" s="111">
        <f t="shared" si="28"/>
        <v>734.79999999999939</v>
      </c>
      <c r="J138" s="111">
        <f t="shared" si="29"/>
        <v>-634.79999999999939</v>
      </c>
      <c r="K138" s="113">
        <f t="shared" si="30"/>
        <v>-6.3479999999999936</v>
      </c>
      <c r="L138" s="113">
        <f t="shared" si="31"/>
        <v>7.3479999999999936</v>
      </c>
    </row>
    <row r="139" spans="2:12">
      <c r="B139" s="104">
        <v>132</v>
      </c>
      <c r="C139" s="5"/>
      <c r="D139" s="112">
        <f t="shared" si="24"/>
        <v>1</v>
      </c>
      <c r="E139" s="112">
        <f t="shared" si="32"/>
        <v>1</v>
      </c>
      <c r="F139" s="111">
        <f t="shared" si="25"/>
        <v>6.12</v>
      </c>
      <c r="G139" s="112">
        <f t="shared" si="26"/>
        <v>-1.74</v>
      </c>
      <c r="H139" s="111">
        <f t="shared" si="27"/>
        <v>-6.38</v>
      </c>
      <c r="I139" s="111">
        <f t="shared" si="28"/>
        <v>742.91999999999939</v>
      </c>
      <c r="J139" s="111">
        <f t="shared" si="29"/>
        <v>-642.91999999999939</v>
      </c>
      <c r="K139" s="113">
        <f t="shared" si="30"/>
        <v>-6.4291999999999936</v>
      </c>
      <c r="L139" s="113">
        <f t="shared" si="31"/>
        <v>7.4291999999999936</v>
      </c>
    </row>
    <row r="140" spans="2:12">
      <c r="B140" s="104">
        <v>133</v>
      </c>
      <c r="C140" s="5"/>
      <c r="D140" s="112">
        <f t="shared" si="24"/>
        <v>1</v>
      </c>
      <c r="E140" s="112">
        <f t="shared" si="32"/>
        <v>1</v>
      </c>
      <c r="F140" s="111">
        <f t="shared" si="25"/>
        <v>6.19</v>
      </c>
      <c r="G140" s="112">
        <f t="shared" si="26"/>
        <v>-1.81</v>
      </c>
      <c r="H140" s="111">
        <f t="shared" si="27"/>
        <v>-6.38</v>
      </c>
      <c r="I140" s="111">
        <f t="shared" si="28"/>
        <v>751.10999999999933</v>
      </c>
      <c r="J140" s="111">
        <f t="shared" si="29"/>
        <v>-651.10999999999933</v>
      </c>
      <c r="K140" s="113">
        <f t="shared" si="30"/>
        <v>-6.5110999999999937</v>
      </c>
      <c r="L140" s="113">
        <f t="shared" si="31"/>
        <v>7.5110999999999937</v>
      </c>
    </row>
    <row r="141" spans="2:12">
      <c r="B141" s="104">
        <v>134</v>
      </c>
      <c r="C141" s="5"/>
      <c r="D141" s="112">
        <f t="shared" si="24"/>
        <v>1</v>
      </c>
      <c r="E141" s="112">
        <f t="shared" si="32"/>
        <v>1</v>
      </c>
      <c r="F141" s="111">
        <f t="shared" si="25"/>
        <v>6.26</v>
      </c>
      <c r="G141" s="112">
        <f t="shared" si="26"/>
        <v>-1.88</v>
      </c>
      <c r="H141" s="111">
        <f t="shared" si="27"/>
        <v>-6.38</v>
      </c>
      <c r="I141" s="111">
        <f t="shared" si="28"/>
        <v>759.36999999999932</v>
      </c>
      <c r="J141" s="111">
        <f t="shared" si="29"/>
        <v>-659.36999999999932</v>
      </c>
      <c r="K141" s="113">
        <f t="shared" si="30"/>
        <v>-6.593699999999993</v>
      </c>
      <c r="L141" s="113">
        <f t="shared" si="31"/>
        <v>7.593699999999993</v>
      </c>
    </row>
    <row r="142" spans="2:12">
      <c r="B142" s="104">
        <v>135</v>
      </c>
      <c r="C142" s="5"/>
      <c r="D142" s="112">
        <f t="shared" si="24"/>
        <v>1</v>
      </c>
      <c r="E142" s="112">
        <f t="shared" si="32"/>
        <v>1</v>
      </c>
      <c r="F142" s="111">
        <f t="shared" si="25"/>
        <v>6.33</v>
      </c>
      <c r="G142" s="112">
        <f t="shared" si="26"/>
        <v>-1.95</v>
      </c>
      <c r="H142" s="111">
        <f t="shared" si="27"/>
        <v>-6.38</v>
      </c>
      <c r="I142" s="111">
        <f t="shared" si="28"/>
        <v>767.69999999999936</v>
      </c>
      <c r="J142" s="111">
        <f t="shared" si="29"/>
        <v>-667.69999999999936</v>
      </c>
      <c r="K142" s="113">
        <f t="shared" si="30"/>
        <v>-6.6769999999999934</v>
      </c>
      <c r="L142" s="113">
        <f t="shared" si="31"/>
        <v>7.6769999999999934</v>
      </c>
    </row>
    <row r="143" spans="2:12">
      <c r="B143" s="104">
        <v>136</v>
      </c>
      <c r="C143" s="5"/>
      <c r="D143" s="112">
        <f t="shared" si="24"/>
        <v>1</v>
      </c>
      <c r="E143" s="112">
        <f t="shared" si="32"/>
        <v>1</v>
      </c>
      <c r="F143" s="111">
        <f t="shared" si="25"/>
        <v>6.4</v>
      </c>
      <c r="G143" s="112">
        <f t="shared" si="26"/>
        <v>-2.02</v>
      </c>
      <c r="H143" s="111">
        <f t="shared" si="27"/>
        <v>-6.38</v>
      </c>
      <c r="I143" s="111">
        <f t="shared" si="28"/>
        <v>776.09999999999934</v>
      </c>
      <c r="J143" s="111">
        <f t="shared" si="29"/>
        <v>-676.09999999999934</v>
      </c>
      <c r="K143" s="113">
        <f t="shared" si="30"/>
        <v>-6.760999999999993</v>
      </c>
      <c r="L143" s="113">
        <f t="shared" si="31"/>
        <v>7.760999999999993</v>
      </c>
    </row>
    <row r="144" spans="2:12">
      <c r="B144" s="104">
        <v>137</v>
      </c>
      <c r="C144" s="5"/>
      <c r="D144" s="112">
        <f t="shared" si="24"/>
        <v>1</v>
      </c>
      <c r="E144" s="112">
        <f t="shared" si="32"/>
        <v>1</v>
      </c>
      <c r="F144" s="111">
        <f t="shared" si="25"/>
        <v>6.47</v>
      </c>
      <c r="G144" s="112">
        <f t="shared" si="26"/>
        <v>-2.09</v>
      </c>
      <c r="H144" s="111">
        <f t="shared" si="27"/>
        <v>-6.38</v>
      </c>
      <c r="I144" s="111">
        <f t="shared" si="28"/>
        <v>784.56999999999937</v>
      </c>
      <c r="J144" s="111">
        <f t="shared" si="29"/>
        <v>-684.56999999999937</v>
      </c>
      <c r="K144" s="113">
        <f t="shared" si="30"/>
        <v>-6.8456999999999937</v>
      </c>
      <c r="L144" s="113">
        <f t="shared" si="31"/>
        <v>7.8456999999999937</v>
      </c>
    </row>
    <row r="145" spans="2:12">
      <c r="B145" s="104">
        <v>138</v>
      </c>
      <c r="C145" s="5"/>
      <c r="D145" s="112">
        <f t="shared" ref="D145:D160" si="33">IF(L144&gt;=0.8,$D$8,0)</f>
        <v>1</v>
      </c>
      <c r="E145" s="112">
        <f t="shared" si="32"/>
        <v>1</v>
      </c>
      <c r="F145" s="111">
        <f t="shared" ref="F145:F160" si="34">ROUND($C$3/12*I144,2)</f>
        <v>6.54</v>
      </c>
      <c r="G145" s="112">
        <f t="shared" ref="G145:G160" si="35">ROUND(IF(I144&gt;=($C$5-F145),$C$5-F145,I144),2)</f>
        <v>-2.16</v>
      </c>
      <c r="H145" s="111">
        <f t="shared" ref="H145:H160" si="36">ROUND(IF($C$9&lt;=I144,C145-D145-E145-$C$5,C145-D145-E145-G145),2)</f>
        <v>-6.38</v>
      </c>
      <c r="I145" s="111">
        <f t="shared" ref="I145:I160" si="37">I144-G145-H145</f>
        <v>793.10999999999933</v>
      </c>
      <c r="J145" s="111">
        <f t="shared" ref="J145:J160" si="38">+$C$1-I145</f>
        <v>-693.10999999999933</v>
      </c>
      <c r="K145" s="113">
        <f t="shared" ref="K145:K160" si="39">1-L145</f>
        <v>-6.9310999999999936</v>
      </c>
      <c r="L145" s="113">
        <f t="shared" ref="L145:L160" si="40">I145/$C$1</f>
        <v>7.9310999999999936</v>
      </c>
    </row>
    <row r="146" spans="2:12">
      <c r="B146" s="104">
        <v>139</v>
      </c>
      <c r="C146" s="5"/>
      <c r="D146" s="112">
        <f t="shared" si="33"/>
        <v>1</v>
      </c>
      <c r="E146" s="112">
        <f t="shared" si="32"/>
        <v>1</v>
      </c>
      <c r="F146" s="111">
        <f t="shared" si="34"/>
        <v>6.61</v>
      </c>
      <c r="G146" s="112">
        <f t="shared" si="35"/>
        <v>-2.23</v>
      </c>
      <c r="H146" s="111">
        <f t="shared" si="36"/>
        <v>-6.38</v>
      </c>
      <c r="I146" s="111">
        <f t="shared" si="37"/>
        <v>801.71999999999935</v>
      </c>
      <c r="J146" s="111">
        <f t="shared" si="38"/>
        <v>-701.71999999999935</v>
      </c>
      <c r="K146" s="113">
        <f t="shared" si="39"/>
        <v>-7.0171999999999937</v>
      </c>
      <c r="L146" s="113">
        <f t="shared" si="40"/>
        <v>8.0171999999999937</v>
      </c>
    </row>
    <row r="147" spans="2:12">
      <c r="B147" s="104">
        <v>140</v>
      </c>
      <c r="C147" s="5"/>
      <c r="D147" s="112">
        <f t="shared" si="33"/>
        <v>1</v>
      </c>
      <c r="E147" s="112">
        <f t="shared" si="32"/>
        <v>1</v>
      </c>
      <c r="F147" s="111">
        <f t="shared" si="34"/>
        <v>6.68</v>
      </c>
      <c r="G147" s="112">
        <f t="shared" si="35"/>
        <v>-2.2999999999999998</v>
      </c>
      <c r="H147" s="111">
        <f t="shared" si="36"/>
        <v>-6.38</v>
      </c>
      <c r="I147" s="111">
        <f t="shared" si="37"/>
        <v>810.3999999999993</v>
      </c>
      <c r="J147" s="111">
        <f t="shared" si="38"/>
        <v>-710.3999999999993</v>
      </c>
      <c r="K147" s="113">
        <f t="shared" si="39"/>
        <v>-7.1039999999999921</v>
      </c>
      <c r="L147" s="113">
        <f t="shared" si="40"/>
        <v>8.1039999999999921</v>
      </c>
    </row>
    <row r="148" spans="2:12">
      <c r="B148" s="104">
        <v>141</v>
      </c>
      <c r="C148" s="5"/>
      <c r="D148" s="112">
        <f t="shared" si="33"/>
        <v>1</v>
      </c>
      <c r="E148" s="112">
        <f t="shared" si="32"/>
        <v>1</v>
      </c>
      <c r="F148" s="111">
        <f t="shared" si="34"/>
        <v>6.75</v>
      </c>
      <c r="G148" s="112">
        <f t="shared" si="35"/>
        <v>-2.37</v>
      </c>
      <c r="H148" s="111">
        <f t="shared" si="36"/>
        <v>-6.38</v>
      </c>
      <c r="I148" s="111">
        <f t="shared" si="37"/>
        <v>819.1499999999993</v>
      </c>
      <c r="J148" s="111">
        <f t="shared" si="38"/>
        <v>-719.1499999999993</v>
      </c>
      <c r="K148" s="113">
        <f t="shared" si="39"/>
        <v>-7.1914999999999925</v>
      </c>
      <c r="L148" s="113">
        <f t="shared" si="40"/>
        <v>8.1914999999999925</v>
      </c>
    </row>
    <row r="149" spans="2:12">
      <c r="B149" s="104">
        <v>142</v>
      </c>
      <c r="C149" s="5"/>
      <c r="D149" s="112">
        <f t="shared" si="33"/>
        <v>1</v>
      </c>
      <c r="E149" s="112">
        <f t="shared" si="32"/>
        <v>1</v>
      </c>
      <c r="F149" s="111">
        <f t="shared" si="34"/>
        <v>6.83</v>
      </c>
      <c r="G149" s="112">
        <f t="shared" si="35"/>
        <v>-2.4500000000000002</v>
      </c>
      <c r="H149" s="111">
        <f t="shared" si="36"/>
        <v>-6.38</v>
      </c>
      <c r="I149" s="111">
        <f t="shared" si="37"/>
        <v>827.97999999999934</v>
      </c>
      <c r="J149" s="111">
        <f t="shared" si="38"/>
        <v>-727.97999999999934</v>
      </c>
      <c r="K149" s="113">
        <f t="shared" si="39"/>
        <v>-7.2797999999999927</v>
      </c>
      <c r="L149" s="113">
        <f t="shared" si="40"/>
        <v>8.2797999999999927</v>
      </c>
    </row>
    <row r="150" spans="2:12">
      <c r="B150" s="104">
        <v>143</v>
      </c>
      <c r="C150" s="5"/>
      <c r="D150" s="112">
        <f t="shared" si="33"/>
        <v>1</v>
      </c>
      <c r="E150" s="112">
        <f t="shared" si="32"/>
        <v>1</v>
      </c>
      <c r="F150" s="111">
        <f t="shared" si="34"/>
        <v>6.9</v>
      </c>
      <c r="G150" s="112">
        <f t="shared" si="35"/>
        <v>-2.52</v>
      </c>
      <c r="H150" s="111">
        <f t="shared" si="36"/>
        <v>-6.38</v>
      </c>
      <c r="I150" s="111">
        <f t="shared" si="37"/>
        <v>836.87999999999931</v>
      </c>
      <c r="J150" s="111">
        <f t="shared" si="38"/>
        <v>-736.87999999999931</v>
      </c>
      <c r="K150" s="113">
        <f t="shared" si="39"/>
        <v>-7.3687999999999931</v>
      </c>
      <c r="L150" s="113">
        <f t="shared" si="40"/>
        <v>8.3687999999999931</v>
      </c>
    </row>
    <row r="151" spans="2:12">
      <c r="B151" s="104">
        <v>144</v>
      </c>
      <c r="C151" s="5"/>
      <c r="D151" s="112">
        <f t="shared" si="33"/>
        <v>1</v>
      </c>
      <c r="E151" s="112">
        <f t="shared" si="32"/>
        <v>1</v>
      </c>
      <c r="F151" s="111">
        <f t="shared" si="34"/>
        <v>6.97</v>
      </c>
      <c r="G151" s="112">
        <f t="shared" si="35"/>
        <v>-2.59</v>
      </c>
      <c r="H151" s="111">
        <f t="shared" si="36"/>
        <v>-6.38</v>
      </c>
      <c r="I151" s="111">
        <f t="shared" si="37"/>
        <v>845.84999999999934</v>
      </c>
      <c r="J151" s="111">
        <f t="shared" si="38"/>
        <v>-745.84999999999934</v>
      </c>
      <c r="K151" s="113">
        <f t="shared" si="39"/>
        <v>-7.4584999999999937</v>
      </c>
      <c r="L151" s="113">
        <f t="shared" si="40"/>
        <v>8.4584999999999937</v>
      </c>
    </row>
    <row r="152" spans="2:12">
      <c r="B152" s="104">
        <v>145</v>
      </c>
      <c r="C152" s="5"/>
      <c r="D152" s="112">
        <f t="shared" si="33"/>
        <v>1</v>
      </c>
      <c r="E152" s="112">
        <f t="shared" si="32"/>
        <v>1</v>
      </c>
      <c r="F152" s="111">
        <f t="shared" si="34"/>
        <v>7.05</v>
      </c>
      <c r="G152" s="112">
        <f t="shared" si="35"/>
        <v>-2.67</v>
      </c>
      <c r="H152" s="111">
        <f t="shared" si="36"/>
        <v>-6.38</v>
      </c>
      <c r="I152" s="111">
        <f t="shared" si="37"/>
        <v>854.8999999999993</v>
      </c>
      <c r="J152" s="111">
        <f t="shared" si="38"/>
        <v>-754.8999999999993</v>
      </c>
      <c r="K152" s="113">
        <f t="shared" si="39"/>
        <v>-7.5489999999999924</v>
      </c>
      <c r="L152" s="113">
        <f t="shared" si="40"/>
        <v>8.5489999999999924</v>
      </c>
    </row>
    <row r="153" spans="2:12">
      <c r="B153" s="104">
        <v>146</v>
      </c>
      <c r="C153" s="5"/>
      <c r="D153" s="112">
        <f t="shared" si="33"/>
        <v>1</v>
      </c>
      <c r="E153" s="112">
        <f t="shared" si="32"/>
        <v>1</v>
      </c>
      <c r="F153" s="111">
        <f t="shared" si="34"/>
        <v>7.12</v>
      </c>
      <c r="G153" s="112">
        <f t="shared" si="35"/>
        <v>-2.74</v>
      </c>
      <c r="H153" s="111">
        <f t="shared" si="36"/>
        <v>-6.38</v>
      </c>
      <c r="I153" s="111">
        <f t="shared" si="37"/>
        <v>864.0199999999993</v>
      </c>
      <c r="J153" s="111">
        <f t="shared" si="38"/>
        <v>-764.0199999999993</v>
      </c>
      <c r="K153" s="113">
        <f t="shared" si="39"/>
        <v>-7.640199999999993</v>
      </c>
      <c r="L153" s="113">
        <f t="shared" si="40"/>
        <v>8.640199999999993</v>
      </c>
    </row>
    <row r="154" spans="2:12">
      <c r="B154" s="104">
        <v>147</v>
      </c>
      <c r="C154" s="5"/>
      <c r="D154" s="112">
        <f t="shared" si="33"/>
        <v>1</v>
      </c>
      <c r="E154" s="112">
        <f t="shared" si="32"/>
        <v>1</v>
      </c>
      <c r="F154" s="111">
        <f t="shared" si="34"/>
        <v>7.2</v>
      </c>
      <c r="G154" s="112">
        <f t="shared" si="35"/>
        <v>-2.82</v>
      </c>
      <c r="H154" s="111">
        <f t="shared" si="36"/>
        <v>-6.38</v>
      </c>
      <c r="I154" s="111">
        <f t="shared" si="37"/>
        <v>873.21999999999935</v>
      </c>
      <c r="J154" s="111">
        <f t="shared" si="38"/>
        <v>-773.21999999999935</v>
      </c>
      <c r="K154" s="113">
        <f t="shared" si="39"/>
        <v>-7.7321999999999935</v>
      </c>
      <c r="L154" s="113">
        <f t="shared" si="40"/>
        <v>8.7321999999999935</v>
      </c>
    </row>
    <row r="155" spans="2:12">
      <c r="B155" s="104">
        <v>148</v>
      </c>
      <c r="C155" s="5"/>
      <c r="D155" s="112">
        <f t="shared" si="33"/>
        <v>1</v>
      </c>
      <c r="E155" s="112">
        <f t="shared" si="32"/>
        <v>1</v>
      </c>
      <c r="F155" s="111">
        <f t="shared" si="34"/>
        <v>7.28</v>
      </c>
      <c r="G155" s="112">
        <f t="shared" si="35"/>
        <v>-2.9</v>
      </c>
      <c r="H155" s="111">
        <f t="shared" si="36"/>
        <v>-6.38</v>
      </c>
      <c r="I155" s="111">
        <f t="shared" si="37"/>
        <v>882.49999999999932</v>
      </c>
      <c r="J155" s="111">
        <f t="shared" si="38"/>
        <v>-782.49999999999932</v>
      </c>
      <c r="K155" s="113">
        <f t="shared" si="39"/>
        <v>-7.824999999999994</v>
      </c>
      <c r="L155" s="113">
        <f t="shared" si="40"/>
        <v>8.824999999999994</v>
      </c>
    </row>
    <row r="156" spans="2:12">
      <c r="B156" s="104">
        <v>149</v>
      </c>
      <c r="C156" s="5"/>
      <c r="D156" s="112">
        <f t="shared" si="33"/>
        <v>1</v>
      </c>
      <c r="E156" s="112">
        <f t="shared" si="32"/>
        <v>1</v>
      </c>
      <c r="F156" s="111">
        <f t="shared" si="34"/>
        <v>7.35</v>
      </c>
      <c r="G156" s="112">
        <f t="shared" si="35"/>
        <v>-2.97</v>
      </c>
      <c r="H156" s="111">
        <f t="shared" si="36"/>
        <v>-6.38</v>
      </c>
      <c r="I156" s="111">
        <f t="shared" si="37"/>
        <v>891.84999999999934</v>
      </c>
      <c r="J156" s="111">
        <f t="shared" si="38"/>
        <v>-791.84999999999934</v>
      </c>
      <c r="K156" s="113">
        <f t="shared" si="39"/>
        <v>-7.9184999999999928</v>
      </c>
      <c r="L156" s="113">
        <f t="shared" si="40"/>
        <v>8.9184999999999928</v>
      </c>
    </row>
    <row r="157" spans="2:12">
      <c r="B157" s="104">
        <v>150</v>
      </c>
      <c r="C157" s="5"/>
      <c r="D157" s="112">
        <f t="shared" si="33"/>
        <v>1</v>
      </c>
      <c r="E157" s="112">
        <f t="shared" si="32"/>
        <v>1</v>
      </c>
      <c r="F157" s="111">
        <f t="shared" si="34"/>
        <v>7.43</v>
      </c>
      <c r="G157" s="112">
        <f t="shared" si="35"/>
        <v>-3.05</v>
      </c>
      <c r="H157" s="111">
        <f t="shared" si="36"/>
        <v>-6.38</v>
      </c>
      <c r="I157" s="111">
        <f t="shared" si="37"/>
        <v>901.27999999999929</v>
      </c>
      <c r="J157" s="111">
        <f t="shared" si="38"/>
        <v>-801.27999999999929</v>
      </c>
      <c r="K157" s="113">
        <f t="shared" si="39"/>
        <v>-8.0127999999999933</v>
      </c>
      <c r="L157" s="113">
        <f t="shared" si="40"/>
        <v>9.0127999999999933</v>
      </c>
    </row>
    <row r="158" spans="2:12">
      <c r="B158" s="104">
        <v>151</v>
      </c>
      <c r="C158" s="5"/>
      <c r="D158" s="112">
        <f t="shared" si="33"/>
        <v>1</v>
      </c>
      <c r="E158" s="112">
        <f t="shared" si="32"/>
        <v>1</v>
      </c>
      <c r="F158" s="111">
        <f t="shared" si="34"/>
        <v>7.51</v>
      </c>
      <c r="G158" s="112">
        <f t="shared" si="35"/>
        <v>-3.13</v>
      </c>
      <c r="H158" s="111">
        <f t="shared" si="36"/>
        <v>-6.38</v>
      </c>
      <c r="I158" s="111">
        <f t="shared" si="37"/>
        <v>910.78999999999928</v>
      </c>
      <c r="J158" s="111">
        <f t="shared" si="38"/>
        <v>-810.78999999999928</v>
      </c>
      <c r="K158" s="113">
        <f t="shared" si="39"/>
        <v>-8.1078999999999937</v>
      </c>
      <c r="L158" s="113">
        <f t="shared" si="40"/>
        <v>9.1078999999999937</v>
      </c>
    </row>
    <row r="159" spans="2:12">
      <c r="B159" s="104">
        <v>152</v>
      </c>
      <c r="C159" s="5"/>
      <c r="D159" s="112">
        <f t="shared" si="33"/>
        <v>1</v>
      </c>
      <c r="E159" s="112">
        <f t="shared" si="32"/>
        <v>1</v>
      </c>
      <c r="F159" s="111">
        <f t="shared" si="34"/>
        <v>7.59</v>
      </c>
      <c r="G159" s="112">
        <f t="shared" si="35"/>
        <v>-3.21</v>
      </c>
      <c r="H159" s="111">
        <f t="shared" si="36"/>
        <v>-6.38</v>
      </c>
      <c r="I159" s="111">
        <f t="shared" si="37"/>
        <v>920.37999999999931</v>
      </c>
      <c r="J159" s="111">
        <f t="shared" si="38"/>
        <v>-820.37999999999931</v>
      </c>
      <c r="K159" s="113">
        <f t="shared" si="39"/>
        <v>-8.203799999999994</v>
      </c>
      <c r="L159" s="113">
        <f t="shared" si="40"/>
        <v>9.203799999999994</v>
      </c>
    </row>
    <row r="160" spans="2:12">
      <c r="B160" s="104">
        <v>153</v>
      </c>
      <c r="C160" s="5"/>
      <c r="D160" s="112">
        <f t="shared" si="33"/>
        <v>1</v>
      </c>
      <c r="E160" s="112">
        <f t="shared" si="32"/>
        <v>1</v>
      </c>
      <c r="F160" s="111">
        <f t="shared" si="34"/>
        <v>7.67</v>
      </c>
      <c r="G160" s="112">
        <f t="shared" si="35"/>
        <v>-3.29</v>
      </c>
      <c r="H160" s="111">
        <f t="shared" si="36"/>
        <v>-6.38</v>
      </c>
      <c r="I160" s="111">
        <f t="shared" si="37"/>
        <v>930.04999999999927</v>
      </c>
      <c r="J160" s="111">
        <f t="shared" si="38"/>
        <v>-830.04999999999927</v>
      </c>
      <c r="K160" s="113">
        <f t="shared" si="39"/>
        <v>-8.3004999999999924</v>
      </c>
      <c r="L160" s="113">
        <f t="shared" si="40"/>
        <v>9.3004999999999924</v>
      </c>
    </row>
    <row r="161" spans="2:12">
      <c r="B161" s="104">
        <v>154</v>
      </c>
      <c r="C161" s="5"/>
      <c r="D161" s="112">
        <f t="shared" ref="D161:D224" si="41">IF(L160&gt;=0.8,$D$8,0)</f>
        <v>1</v>
      </c>
      <c r="E161" s="112">
        <f t="shared" si="32"/>
        <v>1</v>
      </c>
      <c r="F161" s="111">
        <f t="shared" ref="F161:F224" si="42">ROUND($C$3/12*I160,2)</f>
        <v>7.75</v>
      </c>
      <c r="G161" s="112">
        <f t="shared" ref="G161:G224" si="43">ROUND(IF(I160&gt;=($C$5-F161),$C$5-F161,I160),2)</f>
        <v>-3.37</v>
      </c>
      <c r="H161" s="111">
        <f t="shared" ref="H161:H224" si="44">ROUND(IF($C$9&lt;=I160,C161-D161-E161-$C$5,C161-D161-E161-G161),2)</f>
        <v>-6.38</v>
      </c>
      <c r="I161" s="111">
        <f t="shared" ref="I161:I224" si="45">I160-G161-H161</f>
        <v>939.79999999999927</v>
      </c>
      <c r="J161" s="111">
        <f t="shared" ref="J161:J224" si="46">+$C$1-I161</f>
        <v>-839.79999999999927</v>
      </c>
      <c r="K161" s="113">
        <f t="shared" ref="K161:K224" si="47">1-L161</f>
        <v>-8.3979999999999926</v>
      </c>
      <c r="L161" s="113">
        <f t="shared" ref="L161:L224" si="48">I161/$C$1</f>
        <v>9.3979999999999926</v>
      </c>
    </row>
    <row r="162" spans="2:12">
      <c r="B162" s="104">
        <v>155</v>
      </c>
      <c r="C162" s="5"/>
      <c r="D162" s="112">
        <f t="shared" si="41"/>
        <v>1</v>
      </c>
      <c r="E162" s="112">
        <f t="shared" si="32"/>
        <v>1</v>
      </c>
      <c r="F162" s="111">
        <f t="shared" si="42"/>
        <v>7.83</v>
      </c>
      <c r="G162" s="112">
        <f t="shared" si="43"/>
        <v>-3.45</v>
      </c>
      <c r="H162" s="111">
        <f t="shared" si="44"/>
        <v>-6.38</v>
      </c>
      <c r="I162" s="111">
        <f t="shared" si="45"/>
        <v>949.62999999999931</v>
      </c>
      <c r="J162" s="111">
        <f t="shared" si="46"/>
        <v>-849.62999999999931</v>
      </c>
      <c r="K162" s="113">
        <f t="shared" si="47"/>
        <v>-8.4962999999999926</v>
      </c>
      <c r="L162" s="113">
        <f t="shared" si="48"/>
        <v>9.4962999999999926</v>
      </c>
    </row>
    <row r="163" spans="2:12">
      <c r="B163" s="104">
        <v>156</v>
      </c>
      <c r="C163" s="5"/>
      <c r="D163" s="112">
        <f t="shared" si="41"/>
        <v>1</v>
      </c>
      <c r="E163" s="112">
        <f t="shared" si="32"/>
        <v>1</v>
      </c>
      <c r="F163" s="111">
        <f t="shared" si="42"/>
        <v>7.91</v>
      </c>
      <c r="G163" s="112">
        <f t="shared" si="43"/>
        <v>-3.53</v>
      </c>
      <c r="H163" s="111">
        <f t="shared" si="44"/>
        <v>-6.38</v>
      </c>
      <c r="I163" s="111">
        <f t="shared" si="45"/>
        <v>959.53999999999928</v>
      </c>
      <c r="J163" s="111">
        <f t="shared" si="46"/>
        <v>-859.53999999999928</v>
      </c>
      <c r="K163" s="113">
        <f t="shared" si="47"/>
        <v>-8.5953999999999926</v>
      </c>
      <c r="L163" s="113">
        <f t="shared" si="48"/>
        <v>9.5953999999999926</v>
      </c>
    </row>
    <row r="164" spans="2:12">
      <c r="B164" s="104">
        <v>157</v>
      </c>
      <c r="C164" s="5"/>
      <c r="D164" s="112">
        <f t="shared" si="41"/>
        <v>1</v>
      </c>
      <c r="E164" s="112">
        <f t="shared" si="32"/>
        <v>1</v>
      </c>
      <c r="F164" s="111">
        <f t="shared" si="42"/>
        <v>8</v>
      </c>
      <c r="G164" s="112">
        <f t="shared" si="43"/>
        <v>-3.62</v>
      </c>
      <c r="H164" s="111">
        <f t="shared" si="44"/>
        <v>-6.38</v>
      </c>
      <c r="I164" s="111">
        <f t="shared" si="45"/>
        <v>969.53999999999928</v>
      </c>
      <c r="J164" s="111">
        <f t="shared" si="46"/>
        <v>-869.53999999999928</v>
      </c>
      <c r="K164" s="113">
        <f t="shared" si="47"/>
        <v>-8.6953999999999922</v>
      </c>
      <c r="L164" s="113">
        <f t="shared" si="48"/>
        <v>9.6953999999999922</v>
      </c>
    </row>
    <row r="165" spans="2:12">
      <c r="B165" s="104">
        <v>158</v>
      </c>
      <c r="C165" s="5"/>
      <c r="D165" s="112">
        <f t="shared" si="41"/>
        <v>1</v>
      </c>
      <c r="E165" s="112">
        <f t="shared" si="32"/>
        <v>1</v>
      </c>
      <c r="F165" s="111">
        <f t="shared" si="42"/>
        <v>8.08</v>
      </c>
      <c r="G165" s="112">
        <f t="shared" si="43"/>
        <v>-3.7</v>
      </c>
      <c r="H165" s="111">
        <f t="shared" si="44"/>
        <v>-6.38</v>
      </c>
      <c r="I165" s="111">
        <f t="shared" si="45"/>
        <v>979.61999999999932</v>
      </c>
      <c r="J165" s="111">
        <f t="shared" si="46"/>
        <v>-879.61999999999932</v>
      </c>
      <c r="K165" s="113">
        <f t="shared" si="47"/>
        <v>-8.7961999999999936</v>
      </c>
      <c r="L165" s="113">
        <f t="shared" si="48"/>
        <v>9.7961999999999936</v>
      </c>
    </row>
    <row r="166" spans="2:12">
      <c r="B166" s="104">
        <v>159</v>
      </c>
      <c r="C166" s="5"/>
      <c r="D166" s="112">
        <f t="shared" si="41"/>
        <v>1</v>
      </c>
      <c r="E166" s="112">
        <f t="shared" si="32"/>
        <v>1</v>
      </c>
      <c r="F166" s="111">
        <f t="shared" si="42"/>
        <v>8.16</v>
      </c>
      <c r="G166" s="112">
        <f t="shared" si="43"/>
        <v>-3.78</v>
      </c>
      <c r="H166" s="111">
        <f t="shared" si="44"/>
        <v>-6.38</v>
      </c>
      <c r="I166" s="111">
        <f t="shared" si="45"/>
        <v>989.77999999999929</v>
      </c>
      <c r="J166" s="111">
        <f t="shared" si="46"/>
        <v>-889.77999999999929</v>
      </c>
      <c r="K166" s="113">
        <f t="shared" si="47"/>
        <v>-8.897799999999993</v>
      </c>
      <c r="L166" s="113">
        <f t="shared" si="48"/>
        <v>9.897799999999993</v>
      </c>
    </row>
    <row r="167" spans="2:12">
      <c r="B167" s="104">
        <v>160</v>
      </c>
      <c r="C167" s="5"/>
      <c r="D167" s="112">
        <f t="shared" si="41"/>
        <v>1</v>
      </c>
      <c r="E167" s="112">
        <f t="shared" si="32"/>
        <v>1</v>
      </c>
      <c r="F167" s="111">
        <f t="shared" si="42"/>
        <v>8.25</v>
      </c>
      <c r="G167" s="112">
        <f t="shared" si="43"/>
        <v>-3.87</v>
      </c>
      <c r="H167" s="111">
        <f t="shared" si="44"/>
        <v>-6.38</v>
      </c>
      <c r="I167" s="111">
        <f t="shared" si="45"/>
        <v>1000.0299999999993</v>
      </c>
      <c r="J167" s="111">
        <f t="shared" si="46"/>
        <v>-900.02999999999929</v>
      </c>
      <c r="K167" s="113">
        <f t="shared" si="47"/>
        <v>-9.0002999999999922</v>
      </c>
      <c r="L167" s="113">
        <f t="shared" si="48"/>
        <v>10.000299999999992</v>
      </c>
    </row>
    <row r="168" spans="2:12">
      <c r="B168" s="104">
        <v>161</v>
      </c>
      <c r="C168" s="5"/>
      <c r="D168" s="112">
        <f t="shared" si="41"/>
        <v>1</v>
      </c>
      <c r="E168" s="112">
        <f t="shared" si="32"/>
        <v>1</v>
      </c>
      <c r="F168" s="111">
        <f t="shared" si="42"/>
        <v>8.33</v>
      </c>
      <c r="G168" s="112">
        <f t="shared" si="43"/>
        <v>-3.95</v>
      </c>
      <c r="H168" s="111">
        <f t="shared" si="44"/>
        <v>-6.38</v>
      </c>
      <c r="I168" s="111">
        <f t="shared" si="45"/>
        <v>1010.3599999999993</v>
      </c>
      <c r="J168" s="111">
        <f t="shared" si="46"/>
        <v>-910.35999999999933</v>
      </c>
      <c r="K168" s="113">
        <f t="shared" si="47"/>
        <v>-9.103599999999993</v>
      </c>
      <c r="L168" s="113">
        <f t="shared" si="48"/>
        <v>10.103599999999993</v>
      </c>
    </row>
    <row r="169" spans="2:12">
      <c r="B169" s="104">
        <v>162</v>
      </c>
      <c r="C169" s="5"/>
      <c r="D169" s="112">
        <f t="shared" si="41"/>
        <v>1</v>
      </c>
      <c r="E169" s="112">
        <f t="shared" si="32"/>
        <v>1</v>
      </c>
      <c r="F169" s="111">
        <f t="shared" si="42"/>
        <v>8.42</v>
      </c>
      <c r="G169" s="112">
        <f t="shared" si="43"/>
        <v>-4.04</v>
      </c>
      <c r="H169" s="111">
        <f t="shared" si="44"/>
        <v>-6.38</v>
      </c>
      <c r="I169" s="111">
        <f t="shared" si="45"/>
        <v>1020.7799999999993</v>
      </c>
      <c r="J169" s="111">
        <f t="shared" si="46"/>
        <v>-920.77999999999929</v>
      </c>
      <c r="K169" s="113">
        <f t="shared" si="47"/>
        <v>-9.2077999999999935</v>
      </c>
      <c r="L169" s="113">
        <f t="shared" si="48"/>
        <v>10.207799999999994</v>
      </c>
    </row>
    <row r="170" spans="2:12">
      <c r="B170" s="104">
        <v>163</v>
      </c>
      <c r="C170" s="5"/>
      <c r="D170" s="112">
        <f t="shared" si="41"/>
        <v>1</v>
      </c>
      <c r="E170" s="112">
        <f t="shared" si="32"/>
        <v>1</v>
      </c>
      <c r="F170" s="111">
        <f t="shared" si="42"/>
        <v>8.51</v>
      </c>
      <c r="G170" s="112">
        <f t="shared" si="43"/>
        <v>-4.13</v>
      </c>
      <c r="H170" s="111">
        <f t="shared" si="44"/>
        <v>-6.38</v>
      </c>
      <c r="I170" s="111">
        <f t="shared" si="45"/>
        <v>1031.2899999999995</v>
      </c>
      <c r="J170" s="111">
        <f t="shared" si="46"/>
        <v>-931.28999999999951</v>
      </c>
      <c r="K170" s="113">
        <f t="shared" si="47"/>
        <v>-9.3128999999999955</v>
      </c>
      <c r="L170" s="113">
        <f t="shared" si="48"/>
        <v>10.312899999999996</v>
      </c>
    </row>
    <row r="171" spans="2:12">
      <c r="B171" s="104">
        <v>164</v>
      </c>
      <c r="C171" s="5"/>
      <c r="D171" s="112">
        <f t="shared" si="41"/>
        <v>1</v>
      </c>
      <c r="E171" s="112">
        <f t="shared" si="32"/>
        <v>1</v>
      </c>
      <c r="F171" s="111">
        <f t="shared" si="42"/>
        <v>8.59</v>
      </c>
      <c r="G171" s="112">
        <f t="shared" si="43"/>
        <v>-4.21</v>
      </c>
      <c r="H171" s="111">
        <f t="shared" si="44"/>
        <v>-6.38</v>
      </c>
      <c r="I171" s="111">
        <f t="shared" si="45"/>
        <v>1041.8799999999997</v>
      </c>
      <c r="J171" s="111">
        <f t="shared" si="46"/>
        <v>-941.87999999999965</v>
      </c>
      <c r="K171" s="113">
        <f t="shared" si="47"/>
        <v>-9.4187999999999974</v>
      </c>
      <c r="L171" s="113">
        <f t="shared" si="48"/>
        <v>10.418799999999997</v>
      </c>
    </row>
    <row r="172" spans="2:12">
      <c r="B172" s="104">
        <v>165</v>
      </c>
      <c r="C172" s="5"/>
      <c r="D172" s="112">
        <f t="shared" si="41"/>
        <v>1</v>
      </c>
      <c r="E172" s="112">
        <f t="shared" si="32"/>
        <v>1</v>
      </c>
      <c r="F172" s="111">
        <f t="shared" si="42"/>
        <v>8.68</v>
      </c>
      <c r="G172" s="112">
        <f t="shared" si="43"/>
        <v>-4.3</v>
      </c>
      <c r="H172" s="111">
        <f t="shared" si="44"/>
        <v>-6.38</v>
      </c>
      <c r="I172" s="111">
        <f t="shared" si="45"/>
        <v>1052.5599999999997</v>
      </c>
      <c r="J172" s="111">
        <f t="shared" si="46"/>
        <v>-952.55999999999972</v>
      </c>
      <c r="K172" s="113">
        <f t="shared" si="47"/>
        <v>-9.5255999999999972</v>
      </c>
      <c r="L172" s="113">
        <f t="shared" si="48"/>
        <v>10.525599999999997</v>
      </c>
    </row>
    <row r="173" spans="2:12">
      <c r="B173" s="104">
        <v>166</v>
      </c>
      <c r="C173" s="5"/>
      <c r="D173" s="112">
        <f t="shared" si="41"/>
        <v>1</v>
      </c>
      <c r="E173" s="112">
        <f t="shared" si="32"/>
        <v>1</v>
      </c>
      <c r="F173" s="111">
        <f t="shared" si="42"/>
        <v>8.77</v>
      </c>
      <c r="G173" s="112">
        <f t="shared" si="43"/>
        <v>-4.3899999999999997</v>
      </c>
      <c r="H173" s="111">
        <f t="shared" si="44"/>
        <v>-6.38</v>
      </c>
      <c r="I173" s="111">
        <f t="shared" si="45"/>
        <v>1063.33</v>
      </c>
      <c r="J173" s="111">
        <f t="shared" si="46"/>
        <v>-963.32999999999993</v>
      </c>
      <c r="K173" s="113">
        <f t="shared" si="47"/>
        <v>-9.6332999999999984</v>
      </c>
      <c r="L173" s="113">
        <f t="shared" si="48"/>
        <v>10.633299999999998</v>
      </c>
    </row>
    <row r="174" spans="2:12">
      <c r="B174" s="104">
        <v>167</v>
      </c>
      <c r="C174" s="5"/>
      <c r="D174" s="112">
        <f t="shared" si="41"/>
        <v>1</v>
      </c>
      <c r="E174" s="112">
        <f t="shared" si="32"/>
        <v>1</v>
      </c>
      <c r="F174" s="111">
        <f t="shared" si="42"/>
        <v>8.86</v>
      </c>
      <c r="G174" s="112">
        <f t="shared" si="43"/>
        <v>-4.4800000000000004</v>
      </c>
      <c r="H174" s="111">
        <f t="shared" si="44"/>
        <v>-6.38</v>
      </c>
      <c r="I174" s="111">
        <f t="shared" si="45"/>
        <v>1074.19</v>
      </c>
      <c r="J174" s="111">
        <f t="shared" si="46"/>
        <v>-974.19</v>
      </c>
      <c r="K174" s="113">
        <f t="shared" si="47"/>
        <v>-9.7419000000000011</v>
      </c>
      <c r="L174" s="113">
        <f t="shared" si="48"/>
        <v>10.741900000000001</v>
      </c>
    </row>
    <row r="175" spans="2:12">
      <c r="B175" s="104">
        <v>168</v>
      </c>
      <c r="C175" s="5"/>
      <c r="D175" s="112">
        <f t="shared" si="41"/>
        <v>1</v>
      </c>
      <c r="E175" s="112">
        <f t="shared" si="32"/>
        <v>1</v>
      </c>
      <c r="F175" s="111">
        <f t="shared" si="42"/>
        <v>8.9499999999999993</v>
      </c>
      <c r="G175" s="112">
        <f t="shared" si="43"/>
        <v>-4.57</v>
      </c>
      <c r="H175" s="111">
        <f t="shared" si="44"/>
        <v>-6.38</v>
      </c>
      <c r="I175" s="111">
        <f t="shared" si="45"/>
        <v>1085.1400000000001</v>
      </c>
      <c r="J175" s="111">
        <f t="shared" si="46"/>
        <v>-985.1400000000001</v>
      </c>
      <c r="K175" s="113">
        <f t="shared" si="47"/>
        <v>-9.8514000000000017</v>
      </c>
      <c r="L175" s="113">
        <f t="shared" si="48"/>
        <v>10.851400000000002</v>
      </c>
    </row>
    <row r="176" spans="2:12">
      <c r="B176" s="104">
        <v>169</v>
      </c>
      <c r="C176" s="5"/>
      <c r="D176" s="112">
        <f t="shared" si="41"/>
        <v>1</v>
      </c>
      <c r="E176" s="112">
        <f t="shared" si="32"/>
        <v>1</v>
      </c>
      <c r="F176" s="111">
        <f t="shared" si="42"/>
        <v>9.0399999999999991</v>
      </c>
      <c r="G176" s="112">
        <f t="shared" si="43"/>
        <v>-4.66</v>
      </c>
      <c r="H176" s="111">
        <f t="shared" si="44"/>
        <v>-6.38</v>
      </c>
      <c r="I176" s="111">
        <f t="shared" si="45"/>
        <v>1096.1800000000003</v>
      </c>
      <c r="J176" s="111">
        <f t="shared" si="46"/>
        <v>-996.18000000000029</v>
      </c>
      <c r="K176" s="113">
        <f t="shared" si="47"/>
        <v>-9.9618000000000038</v>
      </c>
      <c r="L176" s="113">
        <f t="shared" si="48"/>
        <v>10.961800000000004</v>
      </c>
    </row>
    <row r="177" spans="2:12">
      <c r="B177" s="104">
        <v>170</v>
      </c>
      <c r="C177" s="5"/>
      <c r="D177" s="112">
        <f t="shared" si="41"/>
        <v>1</v>
      </c>
      <c r="E177" s="112">
        <f t="shared" si="32"/>
        <v>1</v>
      </c>
      <c r="F177" s="111">
        <f t="shared" si="42"/>
        <v>9.1300000000000008</v>
      </c>
      <c r="G177" s="112">
        <f t="shared" si="43"/>
        <v>-4.75</v>
      </c>
      <c r="H177" s="111">
        <f t="shared" si="44"/>
        <v>-6.38</v>
      </c>
      <c r="I177" s="111">
        <f t="shared" si="45"/>
        <v>1107.3100000000004</v>
      </c>
      <c r="J177" s="111">
        <f t="shared" si="46"/>
        <v>-1007.3100000000004</v>
      </c>
      <c r="K177" s="113">
        <f t="shared" si="47"/>
        <v>-10.073100000000004</v>
      </c>
      <c r="L177" s="113">
        <f t="shared" si="48"/>
        <v>11.073100000000004</v>
      </c>
    </row>
    <row r="178" spans="2:12">
      <c r="B178" s="104">
        <v>171</v>
      </c>
      <c r="C178" s="5"/>
      <c r="D178" s="112">
        <f t="shared" si="41"/>
        <v>1</v>
      </c>
      <c r="E178" s="112">
        <f t="shared" si="32"/>
        <v>1</v>
      </c>
      <c r="F178" s="111">
        <f t="shared" si="42"/>
        <v>9.23</v>
      </c>
      <c r="G178" s="112">
        <f t="shared" si="43"/>
        <v>-4.8499999999999996</v>
      </c>
      <c r="H178" s="111">
        <f t="shared" si="44"/>
        <v>-6.38</v>
      </c>
      <c r="I178" s="111">
        <f t="shared" si="45"/>
        <v>1118.5400000000004</v>
      </c>
      <c r="J178" s="111">
        <f t="shared" si="46"/>
        <v>-1018.5400000000004</v>
      </c>
      <c r="K178" s="113">
        <f t="shared" si="47"/>
        <v>-10.185400000000005</v>
      </c>
      <c r="L178" s="113">
        <f t="shared" si="48"/>
        <v>11.185400000000005</v>
      </c>
    </row>
    <row r="179" spans="2:12">
      <c r="B179" s="104">
        <v>172</v>
      </c>
      <c r="C179" s="5"/>
      <c r="D179" s="112">
        <f t="shared" si="41"/>
        <v>1</v>
      </c>
      <c r="E179" s="112">
        <f t="shared" si="32"/>
        <v>1</v>
      </c>
      <c r="F179" s="111">
        <f t="shared" si="42"/>
        <v>9.32</v>
      </c>
      <c r="G179" s="112">
        <f t="shared" si="43"/>
        <v>-4.9400000000000004</v>
      </c>
      <c r="H179" s="111">
        <f t="shared" si="44"/>
        <v>-6.38</v>
      </c>
      <c r="I179" s="111">
        <f t="shared" si="45"/>
        <v>1129.8600000000006</v>
      </c>
      <c r="J179" s="111">
        <f t="shared" si="46"/>
        <v>-1029.8600000000006</v>
      </c>
      <c r="K179" s="113">
        <f t="shared" si="47"/>
        <v>-10.298600000000006</v>
      </c>
      <c r="L179" s="113">
        <f t="shared" si="48"/>
        <v>11.298600000000006</v>
      </c>
    </row>
    <row r="180" spans="2:12">
      <c r="B180" s="104">
        <v>173</v>
      </c>
      <c r="C180" s="5"/>
      <c r="D180" s="112">
        <f t="shared" si="41"/>
        <v>1</v>
      </c>
      <c r="E180" s="112">
        <f t="shared" si="32"/>
        <v>1</v>
      </c>
      <c r="F180" s="111">
        <f t="shared" si="42"/>
        <v>9.42</v>
      </c>
      <c r="G180" s="112">
        <f t="shared" si="43"/>
        <v>-5.04</v>
      </c>
      <c r="H180" s="111">
        <f t="shared" si="44"/>
        <v>-6.38</v>
      </c>
      <c r="I180" s="111">
        <f t="shared" si="45"/>
        <v>1141.2800000000007</v>
      </c>
      <c r="J180" s="111">
        <f t="shared" si="46"/>
        <v>-1041.2800000000007</v>
      </c>
      <c r="K180" s="113">
        <f t="shared" si="47"/>
        <v>-10.412800000000006</v>
      </c>
      <c r="L180" s="113">
        <f t="shared" si="48"/>
        <v>11.412800000000006</v>
      </c>
    </row>
    <row r="181" spans="2:12">
      <c r="B181" s="104">
        <v>174</v>
      </c>
      <c r="C181" s="5"/>
      <c r="D181" s="112">
        <f t="shared" si="41"/>
        <v>1</v>
      </c>
      <c r="E181" s="112">
        <f t="shared" si="32"/>
        <v>1</v>
      </c>
      <c r="F181" s="111">
        <f t="shared" si="42"/>
        <v>9.51</v>
      </c>
      <c r="G181" s="112">
        <f t="shared" si="43"/>
        <v>-5.13</v>
      </c>
      <c r="H181" s="111">
        <f t="shared" si="44"/>
        <v>-6.38</v>
      </c>
      <c r="I181" s="111">
        <f t="shared" si="45"/>
        <v>1152.7900000000009</v>
      </c>
      <c r="J181" s="111">
        <f t="shared" si="46"/>
        <v>-1052.7900000000009</v>
      </c>
      <c r="K181" s="113">
        <f t="shared" si="47"/>
        <v>-10.52790000000001</v>
      </c>
      <c r="L181" s="113">
        <f t="shared" si="48"/>
        <v>11.52790000000001</v>
      </c>
    </row>
    <row r="182" spans="2:12">
      <c r="B182" s="104">
        <v>175</v>
      </c>
      <c r="C182" s="5"/>
      <c r="D182" s="112">
        <f t="shared" si="41"/>
        <v>1</v>
      </c>
      <c r="E182" s="112">
        <f t="shared" si="32"/>
        <v>1</v>
      </c>
      <c r="F182" s="111">
        <f t="shared" si="42"/>
        <v>9.61</v>
      </c>
      <c r="G182" s="112">
        <f t="shared" si="43"/>
        <v>-5.23</v>
      </c>
      <c r="H182" s="111">
        <f t="shared" si="44"/>
        <v>-6.38</v>
      </c>
      <c r="I182" s="111">
        <f t="shared" si="45"/>
        <v>1164.400000000001</v>
      </c>
      <c r="J182" s="111">
        <f t="shared" si="46"/>
        <v>-1064.400000000001</v>
      </c>
      <c r="K182" s="113">
        <f t="shared" si="47"/>
        <v>-10.644000000000011</v>
      </c>
      <c r="L182" s="113">
        <f t="shared" si="48"/>
        <v>11.644000000000011</v>
      </c>
    </row>
    <row r="183" spans="2:12">
      <c r="B183" s="104">
        <v>176</v>
      </c>
      <c r="C183" s="5"/>
      <c r="D183" s="112">
        <f t="shared" si="41"/>
        <v>1</v>
      </c>
      <c r="E183" s="112">
        <f t="shared" si="32"/>
        <v>1</v>
      </c>
      <c r="F183" s="111">
        <f t="shared" si="42"/>
        <v>9.6999999999999993</v>
      </c>
      <c r="G183" s="112">
        <f t="shared" si="43"/>
        <v>-5.32</v>
      </c>
      <c r="H183" s="111">
        <f t="shared" si="44"/>
        <v>-6.38</v>
      </c>
      <c r="I183" s="111">
        <f t="shared" si="45"/>
        <v>1176.100000000001</v>
      </c>
      <c r="J183" s="111">
        <f t="shared" si="46"/>
        <v>-1076.100000000001</v>
      </c>
      <c r="K183" s="113">
        <f t="shared" si="47"/>
        <v>-10.76100000000001</v>
      </c>
      <c r="L183" s="113">
        <f t="shared" si="48"/>
        <v>11.76100000000001</v>
      </c>
    </row>
    <row r="184" spans="2:12">
      <c r="B184" s="104">
        <v>177</v>
      </c>
      <c r="C184" s="5"/>
      <c r="D184" s="112">
        <f t="shared" si="41"/>
        <v>1</v>
      </c>
      <c r="E184" s="112">
        <f t="shared" si="32"/>
        <v>1</v>
      </c>
      <c r="F184" s="111">
        <f t="shared" si="42"/>
        <v>9.8000000000000007</v>
      </c>
      <c r="G184" s="112">
        <f t="shared" si="43"/>
        <v>-5.42</v>
      </c>
      <c r="H184" s="111">
        <f t="shared" si="44"/>
        <v>-6.38</v>
      </c>
      <c r="I184" s="111">
        <f t="shared" si="45"/>
        <v>1187.9000000000012</v>
      </c>
      <c r="J184" s="111">
        <f t="shared" si="46"/>
        <v>-1087.9000000000012</v>
      </c>
      <c r="K184" s="113">
        <f t="shared" si="47"/>
        <v>-10.879000000000012</v>
      </c>
      <c r="L184" s="113">
        <f t="shared" si="48"/>
        <v>11.879000000000012</v>
      </c>
    </row>
    <row r="185" spans="2:12">
      <c r="B185" s="104">
        <v>178</v>
      </c>
      <c r="C185" s="5"/>
      <c r="D185" s="112">
        <f t="shared" si="41"/>
        <v>1</v>
      </c>
      <c r="E185" s="112">
        <f t="shared" si="32"/>
        <v>1</v>
      </c>
      <c r="F185" s="111">
        <f t="shared" si="42"/>
        <v>9.9</v>
      </c>
      <c r="G185" s="112">
        <f t="shared" si="43"/>
        <v>-5.52</v>
      </c>
      <c r="H185" s="111">
        <f t="shared" si="44"/>
        <v>-6.38</v>
      </c>
      <c r="I185" s="111">
        <f t="shared" si="45"/>
        <v>1199.8000000000013</v>
      </c>
      <c r="J185" s="111">
        <f t="shared" si="46"/>
        <v>-1099.8000000000013</v>
      </c>
      <c r="K185" s="113">
        <f t="shared" si="47"/>
        <v>-10.998000000000014</v>
      </c>
      <c r="L185" s="113">
        <f t="shared" si="48"/>
        <v>11.998000000000014</v>
      </c>
    </row>
    <row r="186" spans="2:12">
      <c r="B186" s="104">
        <v>179</v>
      </c>
      <c r="C186" s="5"/>
      <c r="D186" s="112">
        <f t="shared" si="41"/>
        <v>1</v>
      </c>
      <c r="E186" s="112">
        <f t="shared" si="32"/>
        <v>1</v>
      </c>
      <c r="F186" s="111">
        <f t="shared" si="42"/>
        <v>10</v>
      </c>
      <c r="G186" s="112">
        <f t="shared" si="43"/>
        <v>-5.62</v>
      </c>
      <c r="H186" s="111">
        <f t="shared" si="44"/>
        <v>-6.38</v>
      </c>
      <c r="I186" s="111">
        <f t="shared" si="45"/>
        <v>1211.8000000000013</v>
      </c>
      <c r="J186" s="111">
        <f t="shared" si="46"/>
        <v>-1111.8000000000013</v>
      </c>
      <c r="K186" s="113">
        <f t="shared" si="47"/>
        <v>-11.118000000000013</v>
      </c>
      <c r="L186" s="113">
        <f t="shared" si="48"/>
        <v>12.118000000000013</v>
      </c>
    </row>
    <row r="187" spans="2:12">
      <c r="B187" s="104">
        <v>180</v>
      </c>
      <c r="C187" s="5"/>
      <c r="D187" s="112">
        <f t="shared" si="41"/>
        <v>1</v>
      </c>
      <c r="E187" s="112">
        <f t="shared" si="32"/>
        <v>1</v>
      </c>
      <c r="F187" s="111">
        <f t="shared" si="42"/>
        <v>10.1</v>
      </c>
      <c r="G187" s="112">
        <f t="shared" si="43"/>
        <v>-5.72</v>
      </c>
      <c r="H187" s="111">
        <f t="shared" si="44"/>
        <v>-6.38</v>
      </c>
      <c r="I187" s="111">
        <f t="shared" si="45"/>
        <v>1223.9000000000015</v>
      </c>
      <c r="J187" s="111">
        <f t="shared" si="46"/>
        <v>-1123.9000000000015</v>
      </c>
      <c r="K187" s="113">
        <f t="shared" si="47"/>
        <v>-11.239000000000015</v>
      </c>
      <c r="L187" s="113">
        <f t="shared" si="48"/>
        <v>12.239000000000015</v>
      </c>
    </row>
    <row r="188" spans="2:12">
      <c r="B188" s="104">
        <v>181</v>
      </c>
      <c r="C188" s="5"/>
      <c r="D188" s="112">
        <f t="shared" si="41"/>
        <v>1</v>
      </c>
      <c r="E188" s="112">
        <f t="shared" si="32"/>
        <v>1</v>
      </c>
      <c r="F188" s="111">
        <f t="shared" si="42"/>
        <v>10.199999999999999</v>
      </c>
      <c r="G188" s="112">
        <f t="shared" si="43"/>
        <v>-5.82</v>
      </c>
      <c r="H188" s="111">
        <f t="shared" si="44"/>
        <v>-6.38</v>
      </c>
      <c r="I188" s="111">
        <f t="shared" si="45"/>
        <v>1236.1000000000015</v>
      </c>
      <c r="J188" s="111">
        <f t="shared" si="46"/>
        <v>-1136.1000000000015</v>
      </c>
      <c r="K188" s="113">
        <f t="shared" si="47"/>
        <v>-11.361000000000015</v>
      </c>
      <c r="L188" s="113">
        <f t="shared" si="48"/>
        <v>12.361000000000015</v>
      </c>
    </row>
    <row r="189" spans="2:12">
      <c r="B189" s="104">
        <v>182</v>
      </c>
      <c r="C189" s="5"/>
      <c r="D189" s="112">
        <f t="shared" si="41"/>
        <v>1</v>
      </c>
      <c r="E189" s="112">
        <f t="shared" si="32"/>
        <v>1</v>
      </c>
      <c r="F189" s="111">
        <f t="shared" si="42"/>
        <v>10.3</v>
      </c>
      <c r="G189" s="112">
        <f t="shared" si="43"/>
        <v>-5.92</v>
      </c>
      <c r="H189" s="111">
        <f t="shared" si="44"/>
        <v>-6.38</v>
      </c>
      <c r="I189" s="111">
        <f t="shared" si="45"/>
        <v>1248.4000000000017</v>
      </c>
      <c r="J189" s="111">
        <f t="shared" si="46"/>
        <v>-1148.4000000000017</v>
      </c>
      <c r="K189" s="113">
        <f t="shared" si="47"/>
        <v>-11.484000000000016</v>
      </c>
      <c r="L189" s="113">
        <f t="shared" si="48"/>
        <v>12.484000000000016</v>
      </c>
    </row>
    <row r="190" spans="2:12">
      <c r="B190" s="104">
        <v>183</v>
      </c>
      <c r="C190" s="5"/>
      <c r="D190" s="112">
        <f t="shared" si="41"/>
        <v>1</v>
      </c>
      <c r="E190" s="112">
        <f t="shared" si="32"/>
        <v>1</v>
      </c>
      <c r="F190" s="111">
        <f t="shared" si="42"/>
        <v>10.4</v>
      </c>
      <c r="G190" s="112">
        <f t="shared" si="43"/>
        <v>-6.02</v>
      </c>
      <c r="H190" s="111">
        <f t="shared" si="44"/>
        <v>-6.38</v>
      </c>
      <c r="I190" s="111">
        <f t="shared" si="45"/>
        <v>1260.8000000000018</v>
      </c>
      <c r="J190" s="111">
        <f t="shared" si="46"/>
        <v>-1160.8000000000018</v>
      </c>
      <c r="K190" s="113">
        <f t="shared" si="47"/>
        <v>-11.608000000000018</v>
      </c>
      <c r="L190" s="113">
        <f t="shared" si="48"/>
        <v>12.608000000000018</v>
      </c>
    </row>
    <row r="191" spans="2:12">
      <c r="B191" s="104">
        <v>184</v>
      </c>
      <c r="C191" s="5"/>
      <c r="D191" s="112">
        <f t="shared" si="41"/>
        <v>1</v>
      </c>
      <c r="E191" s="112">
        <f t="shared" si="32"/>
        <v>1</v>
      </c>
      <c r="F191" s="111">
        <f t="shared" si="42"/>
        <v>10.51</v>
      </c>
      <c r="G191" s="112">
        <f t="shared" si="43"/>
        <v>-6.13</v>
      </c>
      <c r="H191" s="111">
        <f t="shared" si="44"/>
        <v>-6.38</v>
      </c>
      <c r="I191" s="111">
        <f t="shared" si="45"/>
        <v>1273.310000000002</v>
      </c>
      <c r="J191" s="111">
        <f t="shared" si="46"/>
        <v>-1173.310000000002</v>
      </c>
      <c r="K191" s="113">
        <f t="shared" si="47"/>
        <v>-11.73310000000002</v>
      </c>
      <c r="L191" s="113">
        <f t="shared" si="48"/>
        <v>12.73310000000002</v>
      </c>
    </row>
    <row r="192" spans="2:12">
      <c r="B192" s="104">
        <v>185</v>
      </c>
      <c r="C192" s="5"/>
      <c r="D192" s="112">
        <f t="shared" si="41"/>
        <v>1</v>
      </c>
      <c r="E192" s="112">
        <f t="shared" si="32"/>
        <v>1</v>
      </c>
      <c r="F192" s="111">
        <f t="shared" si="42"/>
        <v>10.61</v>
      </c>
      <c r="G192" s="112">
        <f t="shared" si="43"/>
        <v>-6.23</v>
      </c>
      <c r="H192" s="111">
        <f t="shared" si="44"/>
        <v>-6.38</v>
      </c>
      <c r="I192" s="111">
        <f t="shared" si="45"/>
        <v>1285.9200000000021</v>
      </c>
      <c r="J192" s="111">
        <f t="shared" si="46"/>
        <v>-1185.9200000000021</v>
      </c>
      <c r="K192" s="113">
        <f t="shared" si="47"/>
        <v>-11.859200000000021</v>
      </c>
      <c r="L192" s="113">
        <f t="shared" si="48"/>
        <v>12.859200000000021</v>
      </c>
    </row>
    <row r="193" spans="2:12">
      <c r="B193" s="104">
        <v>186</v>
      </c>
      <c r="C193" s="5"/>
      <c r="D193" s="112">
        <f t="shared" si="41"/>
        <v>1</v>
      </c>
      <c r="E193" s="112">
        <f t="shared" si="32"/>
        <v>1</v>
      </c>
      <c r="F193" s="111">
        <f t="shared" si="42"/>
        <v>10.72</v>
      </c>
      <c r="G193" s="112">
        <f t="shared" si="43"/>
        <v>-6.34</v>
      </c>
      <c r="H193" s="111">
        <f t="shared" si="44"/>
        <v>-6.38</v>
      </c>
      <c r="I193" s="111">
        <f t="shared" si="45"/>
        <v>1298.6400000000021</v>
      </c>
      <c r="J193" s="111">
        <f t="shared" si="46"/>
        <v>-1198.6400000000021</v>
      </c>
      <c r="K193" s="113">
        <f t="shared" si="47"/>
        <v>-11.986400000000021</v>
      </c>
      <c r="L193" s="113">
        <f t="shared" si="48"/>
        <v>12.986400000000021</v>
      </c>
    </row>
    <row r="194" spans="2:12">
      <c r="B194" s="104">
        <v>187</v>
      </c>
      <c r="C194" s="5"/>
      <c r="D194" s="112">
        <f t="shared" si="41"/>
        <v>1</v>
      </c>
      <c r="E194" s="112">
        <f t="shared" si="32"/>
        <v>1</v>
      </c>
      <c r="F194" s="111">
        <f t="shared" si="42"/>
        <v>10.82</v>
      </c>
      <c r="G194" s="112">
        <f t="shared" si="43"/>
        <v>-6.44</v>
      </c>
      <c r="H194" s="111">
        <f t="shared" si="44"/>
        <v>-6.38</v>
      </c>
      <c r="I194" s="111">
        <f t="shared" si="45"/>
        <v>1311.4600000000023</v>
      </c>
      <c r="J194" s="111">
        <f t="shared" si="46"/>
        <v>-1211.4600000000023</v>
      </c>
      <c r="K194" s="113">
        <f t="shared" si="47"/>
        <v>-12.114600000000022</v>
      </c>
      <c r="L194" s="113">
        <f t="shared" si="48"/>
        <v>13.114600000000022</v>
      </c>
    </row>
    <row r="195" spans="2:12">
      <c r="B195" s="104">
        <v>188</v>
      </c>
      <c r="C195" s="5"/>
      <c r="D195" s="112">
        <f t="shared" si="41"/>
        <v>1</v>
      </c>
      <c r="E195" s="112">
        <f t="shared" si="32"/>
        <v>1</v>
      </c>
      <c r="F195" s="111">
        <f t="shared" si="42"/>
        <v>10.93</v>
      </c>
      <c r="G195" s="112">
        <f t="shared" si="43"/>
        <v>-6.55</v>
      </c>
      <c r="H195" s="111">
        <f t="shared" si="44"/>
        <v>-6.38</v>
      </c>
      <c r="I195" s="111">
        <f t="shared" si="45"/>
        <v>1324.3900000000024</v>
      </c>
      <c r="J195" s="111">
        <f t="shared" si="46"/>
        <v>-1224.3900000000024</v>
      </c>
      <c r="K195" s="113">
        <f t="shared" si="47"/>
        <v>-12.243900000000023</v>
      </c>
      <c r="L195" s="113">
        <f t="shared" si="48"/>
        <v>13.243900000000023</v>
      </c>
    </row>
    <row r="196" spans="2:12">
      <c r="B196" s="104">
        <v>189</v>
      </c>
      <c r="C196" s="5"/>
      <c r="D196" s="112">
        <f t="shared" si="41"/>
        <v>1</v>
      </c>
      <c r="E196" s="112">
        <f t="shared" si="32"/>
        <v>1</v>
      </c>
      <c r="F196" s="111">
        <f t="shared" si="42"/>
        <v>11.04</v>
      </c>
      <c r="G196" s="112">
        <f t="shared" si="43"/>
        <v>-6.66</v>
      </c>
      <c r="H196" s="111">
        <f t="shared" si="44"/>
        <v>-6.38</v>
      </c>
      <c r="I196" s="111">
        <f t="shared" si="45"/>
        <v>1337.4300000000026</v>
      </c>
      <c r="J196" s="111">
        <f t="shared" si="46"/>
        <v>-1237.4300000000026</v>
      </c>
      <c r="K196" s="113">
        <f t="shared" si="47"/>
        <v>-12.374300000000027</v>
      </c>
      <c r="L196" s="113">
        <f t="shared" si="48"/>
        <v>13.374300000000027</v>
      </c>
    </row>
    <row r="197" spans="2:12">
      <c r="B197" s="104">
        <v>190</v>
      </c>
      <c r="C197" s="5"/>
      <c r="D197" s="112">
        <f t="shared" si="41"/>
        <v>1</v>
      </c>
      <c r="E197" s="112">
        <f t="shared" si="32"/>
        <v>1</v>
      </c>
      <c r="F197" s="111">
        <f t="shared" si="42"/>
        <v>11.15</v>
      </c>
      <c r="G197" s="112">
        <f t="shared" si="43"/>
        <v>-6.77</v>
      </c>
      <c r="H197" s="111">
        <f t="shared" si="44"/>
        <v>-6.38</v>
      </c>
      <c r="I197" s="111">
        <f t="shared" si="45"/>
        <v>1350.5800000000027</v>
      </c>
      <c r="J197" s="111">
        <f t="shared" si="46"/>
        <v>-1250.5800000000027</v>
      </c>
      <c r="K197" s="113">
        <f t="shared" si="47"/>
        <v>-12.505800000000027</v>
      </c>
      <c r="L197" s="113">
        <f t="shared" si="48"/>
        <v>13.505800000000027</v>
      </c>
    </row>
    <row r="198" spans="2:12">
      <c r="B198" s="104">
        <v>191</v>
      </c>
      <c r="C198" s="5"/>
      <c r="D198" s="112">
        <f t="shared" si="41"/>
        <v>1</v>
      </c>
      <c r="E198" s="112">
        <f t="shared" si="32"/>
        <v>1</v>
      </c>
      <c r="F198" s="111">
        <f t="shared" si="42"/>
        <v>11.25</v>
      </c>
      <c r="G198" s="112">
        <f t="shared" si="43"/>
        <v>-6.87</v>
      </c>
      <c r="H198" s="111">
        <f t="shared" si="44"/>
        <v>-6.38</v>
      </c>
      <c r="I198" s="111">
        <f t="shared" si="45"/>
        <v>1363.8300000000027</v>
      </c>
      <c r="J198" s="111">
        <f t="shared" si="46"/>
        <v>-1263.8300000000027</v>
      </c>
      <c r="K198" s="113">
        <f t="shared" si="47"/>
        <v>-12.638300000000026</v>
      </c>
      <c r="L198" s="113">
        <f t="shared" si="48"/>
        <v>13.638300000000026</v>
      </c>
    </row>
    <row r="199" spans="2:12">
      <c r="B199" s="104">
        <v>192</v>
      </c>
      <c r="C199" s="5"/>
      <c r="D199" s="112">
        <f t="shared" si="41"/>
        <v>1</v>
      </c>
      <c r="E199" s="112">
        <f t="shared" si="32"/>
        <v>1</v>
      </c>
      <c r="F199" s="111">
        <f t="shared" si="42"/>
        <v>11.37</v>
      </c>
      <c r="G199" s="112">
        <f t="shared" si="43"/>
        <v>-6.99</v>
      </c>
      <c r="H199" s="111">
        <f t="shared" si="44"/>
        <v>-6.38</v>
      </c>
      <c r="I199" s="111">
        <f t="shared" si="45"/>
        <v>1377.2000000000028</v>
      </c>
      <c r="J199" s="111">
        <f t="shared" si="46"/>
        <v>-1277.2000000000028</v>
      </c>
      <c r="K199" s="113">
        <f t="shared" si="47"/>
        <v>-12.772000000000027</v>
      </c>
      <c r="L199" s="113">
        <f t="shared" si="48"/>
        <v>13.772000000000027</v>
      </c>
    </row>
    <row r="200" spans="2:12">
      <c r="B200" s="104">
        <v>193</v>
      </c>
      <c r="C200" s="5"/>
      <c r="D200" s="112">
        <f t="shared" si="41"/>
        <v>1</v>
      </c>
      <c r="E200" s="112">
        <f t="shared" si="32"/>
        <v>1</v>
      </c>
      <c r="F200" s="111">
        <f t="shared" si="42"/>
        <v>11.48</v>
      </c>
      <c r="G200" s="112">
        <f t="shared" si="43"/>
        <v>-7.1</v>
      </c>
      <c r="H200" s="111">
        <f t="shared" si="44"/>
        <v>-6.38</v>
      </c>
      <c r="I200" s="111">
        <f t="shared" si="45"/>
        <v>1390.6800000000028</v>
      </c>
      <c r="J200" s="111">
        <f t="shared" si="46"/>
        <v>-1290.6800000000028</v>
      </c>
      <c r="K200" s="113">
        <f t="shared" si="47"/>
        <v>-12.906800000000027</v>
      </c>
      <c r="L200" s="113">
        <f t="shared" si="48"/>
        <v>13.906800000000027</v>
      </c>
    </row>
    <row r="201" spans="2:12">
      <c r="B201" s="104">
        <v>194</v>
      </c>
      <c r="C201" s="5"/>
      <c r="D201" s="112">
        <f t="shared" si="41"/>
        <v>1</v>
      </c>
      <c r="E201" s="112">
        <f t="shared" si="32"/>
        <v>1</v>
      </c>
      <c r="F201" s="111">
        <f t="shared" si="42"/>
        <v>11.59</v>
      </c>
      <c r="G201" s="112">
        <f t="shared" si="43"/>
        <v>-7.21</v>
      </c>
      <c r="H201" s="111">
        <f t="shared" si="44"/>
        <v>-6.38</v>
      </c>
      <c r="I201" s="111">
        <f t="shared" si="45"/>
        <v>1404.2700000000029</v>
      </c>
      <c r="J201" s="111">
        <f t="shared" si="46"/>
        <v>-1304.2700000000029</v>
      </c>
      <c r="K201" s="113">
        <f t="shared" si="47"/>
        <v>-13.04270000000003</v>
      </c>
      <c r="L201" s="113">
        <f t="shared" si="48"/>
        <v>14.04270000000003</v>
      </c>
    </row>
    <row r="202" spans="2:12">
      <c r="B202" s="104">
        <v>195</v>
      </c>
      <c r="C202" s="5"/>
      <c r="D202" s="112">
        <f t="shared" si="41"/>
        <v>1</v>
      </c>
      <c r="E202" s="112">
        <f t="shared" ref="E202:E265" si="49">+$E$8</f>
        <v>1</v>
      </c>
      <c r="F202" s="111">
        <f t="shared" si="42"/>
        <v>11.7</v>
      </c>
      <c r="G202" s="112">
        <f t="shared" si="43"/>
        <v>-7.32</v>
      </c>
      <c r="H202" s="111">
        <f t="shared" si="44"/>
        <v>-6.38</v>
      </c>
      <c r="I202" s="111">
        <f t="shared" si="45"/>
        <v>1417.970000000003</v>
      </c>
      <c r="J202" s="111">
        <f t="shared" si="46"/>
        <v>-1317.970000000003</v>
      </c>
      <c r="K202" s="113">
        <f t="shared" si="47"/>
        <v>-13.179700000000031</v>
      </c>
      <c r="L202" s="113">
        <f t="shared" si="48"/>
        <v>14.179700000000031</v>
      </c>
    </row>
    <row r="203" spans="2:12">
      <c r="B203" s="104">
        <v>196</v>
      </c>
      <c r="C203" s="5"/>
      <c r="D203" s="112">
        <f t="shared" si="41"/>
        <v>1</v>
      </c>
      <c r="E203" s="112">
        <f t="shared" si="49"/>
        <v>1</v>
      </c>
      <c r="F203" s="111">
        <f t="shared" si="42"/>
        <v>11.82</v>
      </c>
      <c r="G203" s="112">
        <f t="shared" si="43"/>
        <v>-7.44</v>
      </c>
      <c r="H203" s="111">
        <f t="shared" si="44"/>
        <v>-6.38</v>
      </c>
      <c r="I203" s="111">
        <f t="shared" si="45"/>
        <v>1431.7900000000031</v>
      </c>
      <c r="J203" s="111">
        <f t="shared" si="46"/>
        <v>-1331.7900000000031</v>
      </c>
      <c r="K203" s="113">
        <f t="shared" si="47"/>
        <v>-13.317900000000032</v>
      </c>
      <c r="L203" s="113">
        <f t="shared" si="48"/>
        <v>14.317900000000032</v>
      </c>
    </row>
    <row r="204" spans="2:12">
      <c r="B204" s="104">
        <v>197</v>
      </c>
      <c r="C204" s="5"/>
      <c r="D204" s="112">
        <f t="shared" si="41"/>
        <v>1</v>
      </c>
      <c r="E204" s="112">
        <f t="shared" si="49"/>
        <v>1</v>
      </c>
      <c r="F204" s="111">
        <f t="shared" si="42"/>
        <v>11.93</v>
      </c>
      <c r="G204" s="112">
        <f t="shared" si="43"/>
        <v>-7.55</v>
      </c>
      <c r="H204" s="111">
        <f t="shared" si="44"/>
        <v>-6.38</v>
      </c>
      <c r="I204" s="111">
        <f t="shared" si="45"/>
        <v>1445.7200000000032</v>
      </c>
      <c r="J204" s="111">
        <f t="shared" si="46"/>
        <v>-1345.7200000000032</v>
      </c>
      <c r="K204" s="113">
        <f t="shared" si="47"/>
        <v>-13.457200000000032</v>
      </c>
      <c r="L204" s="113">
        <f t="shared" si="48"/>
        <v>14.457200000000032</v>
      </c>
    </row>
    <row r="205" spans="2:12">
      <c r="B205" s="104">
        <v>198</v>
      </c>
      <c r="C205" s="5"/>
      <c r="D205" s="112">
        <f t="shared" si="41"/>
        <v>1</v>
      </c>
      <c r="E205" s="112">
        <f t="shared" si="49"/>
        <v>1</v>
      </c>
      <c r="F205" s="111">
        <f t="shared" si="42"/>
        <v>12.05</v>
      </c>
      <c r="G205" s="112">
        <f t="shared" si="43"/>
        <v>-7.67</v>
      </c>
      <c r="H205" s="111">
        <f t="shared" si="44"/>
        <v>-6.38</v>
      </c>
      <c r="I205" s="111">
        <f t="shared" si="45"/>
        <v>1459.7700000000034</v>
      </c>
      <c r="J205" s="111">
        <f t="shared" si="46"/>
        <v>-1359.7700000000034</v>
      </c>
      <c r="K205" s="113">
        <f t="shared" si="47"/>
        <v>-13.597700000000033</v>
      </c>
      <c r="L205" s="113">
        <f t="shared" si="48"/>
        <v>14.597700000000033</v>
      </c>
    </row>
    <row r="206" spans="2:12">
      <c r="B206" s="104">
        <v>199</v>
      </c>
      <c r="C206" s="5"/>
      <c r="D206" s="112">
        <f t="shared" si="41"/>
        <v>1</v>
      </c>
      <c r="E206" s="112">
        <f t="shared" si="49"/>
        <v>1</v>
      </c>
      <c r="F206" s="111">
        <f t="shared" si="42"/>
        <v>12.16</v>
      </c>
      <c r="G206" s="112">
        <f t="shared" si="43"/>
        <v>-7.78</v>
      </c>
      <c r="H206" s="111">
        <f t="shared" si="44"/>
        <v>-6.38</v>
      </c>
      <c r="I206" s="111">
        <f t="shared" si="45"/>
        <v>1473.9300000000035</v>
      </c>
      <c r="J206" s="111">
        <f t="shared" si="46"/>
        <v>-1373.9300000000035</v>
      </c>
      <c r="K206" s="113">
        <f t="shared" si="47"/>
        <v>-13.739300000000036</v>
      </c>
      <c r="L206" s="113">
        <f t="shared" si="48"/>
        <v>14.739300000000036</v>
      </c>
    </row>
    <row r="207" spans="2:12">
      <c r="B207" s="104">
        <v>200</v>
      </c>
      <c r="C207" s="5"/>
      <c r="D207" s="112">
        <f t="shared" si="41"/>
        <v>1</v>
      </c>
      <c r="E207" s="112">
        <f t="shared" si="49"/>
        <v>1</v>
      </c>
      <c r="F207" s="111">
        <f t="shared" si="42"/>
        <v>12.28</v>
      </c>
      <c r="G207" s="112">
        <f t="shared" si="43"/>
        <v>-7.9</v>
      </c>
      <c r="H207" s="111">
        <f t="shared" si="44"/>
        <v>-6.38</v>
      </c>
      <c r="I207" s="111">
        <f t="shared" si="45"/>
        <v>1488.2100000000037</v>
      </c>
      <c r="J207" s="111">
        <f t="shared" si="46"/>
        <v>-1388.2100000000037</v>
      </c>
      <c r="K207" s="113">
        <f t="shared" si="47"/>
        <v>-13.882100000000037</v>
      </c>
      <c r="L207" s="113">
        <f t="shared" si="48"/>
        <v>14.882100000000037</v>
      </c>
    </row>
    <row r="208" spans="2:12">
      <c r="B208" s="104">
        <v>201</v>
      </c>
      <c r="C208" s="5"/>
      <c r="D208" s="112">
        <f t="shared" si="41"/>
        <v>1</v>
      </c>
      <c r="E208" s="112">
        <f t="shared" si="49"/>
        <v>1</v>
      </c>
      <c r="F208" s="111">
        <f t="shared" si="42"/>
        <v>12.4</v>
      </c>
      <c r="G208" s="112">
        <f t="shared" si="43"/>
        <v>-8.02</v>
      </c>
      <c r="H208" s="111">
        <f t="shared" si="44"/>
        <v>-6.38</v>
      </c>
      <c r="I208" s="111">
        <f t="shared" si="45"/>
        <v>1502.6100000000038</v>
      </c>
      <c r="J208" s="111">
        <f t="shared" si="46"/>
        <v>-1402.6100000000038</v>
      </c>
      <c r="K208" s="113">
        <f t="shared" si="47"/>
        <v>-14.026100000000037</v>
      </c>
      <c r="L208" s="113">
        <f t="shared" si="48"/>
        <v>15.026100000000037</v>
      </c>
    </row>
    <row r="209" spans="2:12">
      <c r="B209" s="104">
        <v>202</v>
      </c>
      <c r="C209" s="5"/>
      <c r="D209" s="112">
        <f t="shared" si="41"/>
        <v>1</v>
      </c>
      <c r="E209" s="112">
        <f t="shared" si="49"/>
        <v>1</v>
      </c>
      <c r="F209" s="111">
        <f t="shared" si="42"/>
        <v>12.52</v>
      </c>
      <c r="G209" s="112">
        <f t="shared" si="43"/>
        <v>-8.14</v>
      </c>
      <c r="H209" s="111">
        <f t="shared" si="44"/>
        <v>-6.38</v>
      </c>
      <c r="I209" s="111">
        <f t="shared" si="45"/>
        <v>1517.130000000004</v>
      </c>
      <c r="J209" s="111">
        <f t="shared" si="46"/>
        <v>-1417.130000000004</v>
      </c>
      <c r="K209" s="113">
        <f t="shared" si="47"/>
        <v>-14.17130000000004</v>
      </c>
      <c r="L209" s="113">
        <f t="shared" si="48"/>
        <v>15.17130000000004</v>
      </c>
    </row>
    <row r="210" spans="2:12">
      <c r="B210" s="104">
        <v>203</v>
      </c>
      <c r="C210" s="5"/>
      <c r="D210" s="112">
        <f t="shared" si="41"/>
        <v>1</v>
      </c>
      <c r="E210" s="112">
        <f t="shared" si="49"/>
        <v>1</v>
      </c>
      <c r="F210" s="111">
        <f t="shared" si="42"/>
        <v>12.64</v>
      </c>
      <c r="G210" s="112">
        <f t="shared" si="43"/>
        <v>-8.26</v>
      </c>
      <c r="H210" s="111">
        <f t="shared" si="44"/>
        <v>-6.38</v>
      </c>
      <c r="I210" s="111">
        <f t="shared" si="45"/>
        <v>1531.7700000000041</v>
      </c>
      <c r="J210" s="111">
        <f t="shared" si="46"/>
        <v>-1431.7700000000041</v>
      </c>
      <c r="K210" s="113">
        <f t="shared" si="47"/>
        <v>-14.317700000000041</v>
      </c>
      <c r="L210" s="113">
        <f t="shared" si="48"/>
        <v>15.317700000000041</v>
      </c>
    </row>
    <row r="211" spans="2:12">
      <c r="B211" s="104">
        <v>204</v>
      </c>
      <c r="C211" s="5"/>
      <c r="D211" s="112">
        <f t="shared" si="41"/>
        <v>1</v>
      </c>
      <c r="E211" s="112">
        <f t="shared" si="49"/>
        <v>1</v>
      </c>
      <c r="F211" s="111">
        <f t="shared" si="42"/>
        <v>12.76</v>
      </c>
      <c r="G211" s="112">
        <f t="shared" si="43"/>
        <v>-8.3800000000000008</v>
      </c>
      <c r="H211" s="111">
        <f t="shared" si="44"/>
        <v>-6.38</v>
      </c>
      <c r="I211" s="111">
        <f t="shared" si="45"/>
        <v>1546.5300000000043</v>
      </c>
      <c r="J211" s="111">
        <f t="shared" si="46"/>
        <v>-1446.5300000000043</v>
      </c>
      <c r="K211" s="113">
        <f t="shared" si="47"/>
        <v>-14.465300000000044</v>
      </c>
      <c r="L211" s="113">
        <f t="shared" si="48"/>
        <v>15.465300000000044</v>
      </c>
    </row>
    <row r="212" spans="2:12">
      <c r="B212" s="104">
        <v>205</v>
      </c>
      <c r="C212" s="5"/>
      <c r="D212" s="112">
        <f t="shared" si="41"/>
        <v>1</v>
      </c>
      <c r="E212" s="112">
        <f t="shared" si="49"/>
        <v>1</v>
      </c>
      <c r="F212" s="111">
        <f t="shared" si="42"/>
        <v>12.89</v>
      </c>
      <c r="G212" s="112">
        <f t="shared" si="43"/>
        <v>-8.51</v>
      </c>
      <c r="H212" s="111">
        <f t="shared" si="44"/>
        <v>-6.38</v>
      </c>
      <c r="I212" s="111">
        <f t="shared" si="45"/>
        <v>1561.4200000000044</v>
      </c>
      <c r="J212" s="111">
        <f t="shared" si="46"/>
        <v>-1461.4200000000044</v>
      </c>
      <c r="K212" s="113">
        <f t="shared" si="47"/>
        <v>-14.614200000000045</v>
      </c>
      <c r="L212" s="113">
        <f t="shared" si="48"/>
        <v>15.614200000000045</v>
      </c>
    </row>
    <row r="213" spans="2:12">
      <c r="B213" s="104">
        <v>206</v>
      </c>
      <c r="C213" s="5"/>
      <c r="D213" s="112">
        <f t="shared" si="41"/>
        <v>1</v>
      </c>
      <c r="E213" s="112">
        <f t="shared" si="49"/>
        <v>1</v>
      </c>
      <c r="F213" s="111">
        <f t="shared" si="42"/>
        <v>13.01</v>
      </c>
      <c r="G213" s="112">
        <f t="shared" si="43"/>
        <v>-8.6300000000000008</v>
      </c>
      <c r="H213" s="111">
        <f t="shared" si="44"/>
        <v>-6.38</v>
      </c>
      <c r="I213" s="111">
        <f t="shared" si="45"/>
        <v>1576.4300000000046</v>
      </c>
      <c r="J213" s="111">
        <f t="shared" si="46"/>
        <v>-1476.4300000000046</v>
      </c>
      <c r="K213" s="113">
        <f t="shared" si="47"/>
        <v>-14.764300000000047</v>
      </c>
      <c r="L213" s="113">
        <f t="shared" si="48"/>
        <v>15.764300000000047</v>
      </c>
    </row>
    <row r="214" spans="2:12">
      <c r="B214" s="104">
        <v>207</v>
      </c>
      <c r="C214" s="5"/>
      <c r="D214" s="112">
        <f t="shared" si="41"/>
        <v>1</v>
      </c>
      <c r="E214" s="112">
        <f t="shared" si="49"/>
        <v>1</v>
      </c>
      <c r="F214" s="111">
        <f t="shared" si="42"/>
        <v>13.14</v>
      </c>
      <c r="G214" s="112">
        <f t="shared" si="43"/>
        <v>-8.76</v>
      </c>
      <c r="H214" s="111">
        <f t="shared" si="44"/>
        <v>-6.38</v>
      </c>
      <c r="I214" s="111">
        <f t="shared" si="45"/>
        <v>1591.5700000000047</v>
      </c>
      <c r="J214" s="111">
        <f t="shared" si="46"/>
        <v>-1491.5700000000047</v>
      </c>
      <c r="K214" s="113">
        <f t="shared" si="47"/>
        <v>-14.915700000000047</v>
      </c>
      <c r="L214" s="113">
        <f t="shared" si="48"/>
        <v>15.915700000000047</v>
      </c>
    </row>
    <row r="215" spans="2:12">
      <c r="B215" s="104">
        <v>208</v>
      </c>
      <c r="C215" s="5"/>
      <c r="D215" s="112">
        <f t="shared" si="41"/>
        <v>1</v>
      </c>
      <c r="E215" s="112">
        <f t="shared" si="49"/>
        <v>1</v>
      </c>
      <c r="F215" s="111">
        <f t="shared" si="42"/>
        <v>13.26</v>
      </c>
      <c r="G215" s="112">
        <f t="shared" si="43"/>
        <v>-8.8800000000000008</v>
      </c>
      <c r="H215" s="111">
        <f t="shared" si="44"/>
        <v>-6.38</v>
      </c>
      <c r="I215" s="111">
        <f t="shared" si="45"/>
        <v>1606.8300000000049</v>
      </c>
      <c r="J215" s="111">
        <f t="shared" si="46"/>
        <v>-1506.8300000000049</v>
      </c>
      <c r="K215" s="113">
        <f t="shared" si="47"/>
        <v>-15.06830000000005</v>
      </c>
      <c r="L215" s="113">
        <f t="shared" si="48"/>
        <v>16.06830000000005</v>
      </c>
    </row>
    <row r="216" spans="2:12">
      <c r="B216" s="104">
        <v>209</v>
      </c>
      <c r="C216" s="5"/>
      <c r="D216" s="112">
        <f t="shared" si="41"/>
        <v>1</v>
      </c>
      <c r="E216" s="112">
        <f t="shared" si="49"/>
        <v>1</v>
      </c>
      <c r="F216" s="111">
        <f t="shared" si="42"/>
        <v>13.39</v>
      </c>
      <c r="G216" s="112">
        <f t="shared" si="43"/>
        <v>-9.01</v>
      </c>
      <c r="H216" s="111">
        <f t="shared" si="44"/>
        <v>-6.38</v>
      </c>
      <c r="I216" s="111">
        <f t="shared" si="45"/>
        <v>1622.220000000005</v>
      </c>
      <c r="J216" s="111">
        <f t="shared" si="46"/>
        <v>-1522.220000000005</v>
      </c>
      <c r="K216" s="113">
        <f t="shared" si="47"/>
        <v>-15.222200000000051</v>
      </c>
      <c r="L216" s="113">
        <f t="shared" si="48"/>
        <v>16.222200000000051</v>
      </c>
    </row>
    <row r="217" spans="2:12">
      <c r="B217" s="104">
        <v>210</v>
      </c>
      <c r="C217" s="5"/>
      <c r="D217" s="112">
        <f t="shared" si="41"/>
        <v>1</v>
      </c>
      <c r="E217" s="112">
        <f t="shared" si="49"/>
        <v>1</v>
      </c>
      <c r="F217" s="111">
        <f t="shared" si="42"/>
        <v>13.52</v>
      </c>
      <c r="G217" s="112">
        <f t="shared" si="43"/>
        <v>-9.14</v>
      </c>
      <c r="H217" s="111">
        <f t="shared" si="44"/>
        <v>-6.38</v>
      </c>
      <c r="I217" s="111">
        <f t="shared" si="45"/>
        <v>1637.7400000000052</v>
      </c>
      <c r="J217" s="111">
        <f t="shared" si="46"/>
        <v>-1537.7400000000052</v>
      </c>
      <c r="K217" s="113">
        <f t="shared" si="47"/>
        <v>-15.377400000000051</v>
      </c>
      <c r="L217" s="113">
        <f t="shared" si="48"/>
        <v>16.377400000000051</v>
      </c>
    </row>
    <row r="218" spans="2:12">
      <c r="B218" s="104">
        <v>211</v>
      </c>
      <c r="C218" s="5"/>
      <c r="D218" s="112">
        <f t="shared" si="41"/>
        <v>1</v>
      </c>
      <c r="E218" s="112">
        <f t="shared" si="49"/>
        <v>1</v>
      </c>
      <c r="F218" s="111">
        <f t="shared" si="42"/>
        <v>13.65</v>
      </c>
      <c r="G218" s="112">
        <f t="shared" si="43"/>
        <v>-9.27</v>
      </c>
      <c r="H218" s="111">
        <f t="shared" si="44"/>
        <v>-6.38</v>
      </c>
      <c r="I218" s="111">
        <f t="shared" si="45"/>
        <v>1653.3900000000053</v>
      </c>
      <c r="J218" s="111">
        <f t="shared" si="46"/>
        <v>-1553.3900000000053</v>
      </c>
      <c r="K218" s="113">
        <f t="shared" si="47"/>
        <v>-15.533900000000052</v>
      </c>
      <c r="L218" s="113">
        <f t="shared" si="48"/>
        <v>16.533900000000052</v>
      </c>
    </row>
    <row r="219" spans="2:12">
      <c r="B219" s="104">
        <v>212</v>
      </c>
      <c r="C219" s="5"/>
      <c r="D219" s="112">
        <f t="shared" si="41"/>
        <v>1</v>
      </c>
      <c r="E219" s="112">
        <f t="shared" si="49"/>
        <v>1</v>
      </c>
      <c r="F219" s="111">
        <f t="shared" si="42"/>
        <v>13.78</v>
      </c>
      <c r="G219" s="112">
        <f t="shared" si="43"/>
        <v>-9.4</v>
      </c>
      <c r="H219" s="111">
        <f t="shared" si="44"/>
        <v>-6.38</v>
      </c>
      <c r="I219" s="111">
        <f t="shared" si="45"/>
        <v>1669.1700000000055</v>
      </c>
      <c r="J219" s="111">
        <f t="shared" si="46"/>
        <v>-1569.1700000000055</v>
      </c>
      <c r="K219" s="113">
        <f t="shared" si="47"/>
        <v>-15.691700000000054</v>
      </c>
      <c r="L219" s="113">
        <f t="shared" si="48"/>
        <v>16.691700000000054</v>
      </c>
    </row>
    <row r="220" spans="2:12">
      <c r="B220" s="104">
        <v>213</v>
      </c>
      <c r="C220" s="5"/>
      <c r="D220" s="112">
        <f t="shared" si="41"/>
        <v>1</v>
      </c>
      <c r="E220" s="112">
        <f t="shared" si="49"/>
        <v>1</v>
      </c>
      <c r="F220" s="111">
        <f t="shared" si="42"/>
        <v>13.91</v>
      </c>
      <c r="G220" s="112">
        <f t="shared" si="43"/>
        <v>-9.5299999999999994</v>
      </c>
      <c r="H220" s="111">
        <f t="shared" si="44"/>
        <v>-6.38</v>
      </c>
      <c r="I220" s="111">
        <f t="shared" si="45"/>
        <v>1685.0800000000056</v>
      </c>
      <c r="J220" s="111">
        <f t="shared" si="46"/>
        <v>-1585.0800000000056</v>
      </c>
      <c r="K220" s="113">
        <f t="shared" si="47"/>
        <v>-15.850800000000056</v>
      </c>
      <c r="L220" s="113">
        <f t="shared" si="48"/>
        <v>16.850800000000056</v>
      </c>
    </row>
    <row r="221" spans="2:12">
      <c r="B221" s="104">
        <v>214</v>
      </c>
      <c r="C221" s="5"/>
      <c r="D221" s="112">
        <f t="shared" si="41"/>
        <v>1</v>
      </c>
      <c r="E221" s="112">
        <f t="shared" si="49"/>
        <v>1</v>
      </c>
      <c r="F221" s="111">
        <f t="shared" si="42"/>
        <v>14.04</v>
      </c>
      <c r="G221" s="112">
        <f t="shared" si="43"/>
        <v>-9.66</v>
      </c>
      <c r="H221" s="111">
        <f t="shared" si="44"/>
        <v>-6.38</v>
      </c>
      <c r="I221" s="111">
        <f t="shared" si="45"/>
        <v>1701.1200000000058</v>
      </c>
      <c r="J221" s="111">
        <f t="shared" si="46"/>
        <v>-1601.1200000000058</v>
      </c>
      <c r="K221" s="113">
        <f t="shared" si="47"/>
        <v>-16.011200000000059</v>
      </c>
      <c r="L221" s="113">
        <f t="shared" si="48"/>
        <v>17.011200000000059</v>
      </c>
    </row>
    <row r="222" spans="2:12">
      <c r="B222" s="104">
        <v>215</v>
      </c>
      <c r="C222" s="5"/>
      <c r="D222" s="112">
        <f t="shared" si="41"/>
        <v>1</v>
      </c>
      <c r="E222" s="112">
        <f t="shared" si="49"/>
        <v>1</v>
      </c>
      <c r="F222" s="111">
        <f t="shared" si="42"/>
        <v>14.18</v>
      </c>
      <c r="G222" s="112">
        <f t="shared" si="43"/>
        <v>-9.8000000000000007</v>
      </c>
      <c r="H222" s="111">
        <f t="shared" si="44"/>
        <v>-6.38</v>
      </c>
      <c r="I222" s="111">
        <f t="shared" si="45"/>
        <v>1717.3000000000059</v>
      </c>
      <c r="J222" s="111">
        <f t="shared" si="46"/>
        <v>-1617.3000000000059</v>
      </c>
      <c r="K222" s="113">
        <f t="shared" si="47"/>
        <v>-16.173000000000059</v>
      </c>
      <c r="L222" s="113">
        <f t="shared" si="48"/>
        <v>17.173000000000059</v>
      </c>
    </row>
    <row r="223" spans="2:12">
      <c r="B223" s="104">
        <v>216</v>
      </c>
      <c r="C223" s="5"/>
      <c r="D223" s="112">
        <f t="shared" si="41"/>
        <v>1</v>
      </c>
      <c r="E223" s="112">
        <f t="shared" si="49"/>
        <v>1</v>
      </c>
      <c r="F223" s="111">
        <f t="shared" si="42"/>
        <v>14.31</v>
      </c>
      <c r="G223" s="112">
        <f t="shared" si="43"/>
        <v>-9.93</v>
      </c>
      <c r="H223" s="111">
        <f t="shared" si="44"/>
        <v>-6.38</v>
      </c>
      <c r="I223" s="111">
        <f t="shared" si="45"/>
        <v>1733.610000000006</v>
      </c>
      <c r="J223" s="111">
        <f t="shared" si="46"/>
        <v>-1633.610000000006</v>
      </c>
      <c r="K223" s="113">
        <f t="shared" si="47"/>
        <v>-16.336100000000059</v>
      </c>
      <c r="L223" s="113">
        <f t="shared" si="48"/>
        <v>17.336100000000059</v>
      </c>
    </row>
    <row r="224" spans="2:12">
      <c r="B224" s="104">
        <v>217</v>
      </c>
      <c r="C224" s="5"/>
      <c r="D224" s="112">
        <f t="shared" si="41"/>
        <v>1</v>
      </c>
      <c r="E224" s="112">
        <f t="shared" si="49"/>
        <v>1</v>
      </c>
      <c r="F224" s="111">
        <f t="shared" si="42"/>
        <v>14.45</v>
      </c>
      <c r="G224" s="112">
        <f t="shared" si="43"/>
        <v>-10.07</v>
      </c>
      <c r="H224" s="111">
        <f t="shared" si="44"/>
        <v>-6.38</v>
      </c>
      <c r="I224" s="111">
        <f t="shared" si="45"/>
        <v>1750.0600000000061</v>
      </c>
      <c r="J224" s="111">
        <f t="shared" si="46"/>
        <v>-1650.0600000000061</v>
      </c>
      <c r="K224" s="113">
        <f t="shared" si="47"/>
        <v>-16.500600000000063</v>
      </c>
      <c r="L224" s="113">
        <f t="shared" si="48"/>
        <v>17.500600000000063</v>
      </c>
    </row>
    <row r="225" spans="2:12">
      <c r="B225" s="104">
        <v>218</v>
      </c>
      <c r="C225" s="5"/>
      <c r="D225" s="112">
        <f t="shared" ref="D225:D288" si="50">IF(L224&gt;=0.8,$D$8,0)</f>
        <v>1</v>
      </c>
      <c r="E225" s="112">
        <f t="shared" si="49"/>
        <v>1</v>
      </c>
      <c r="F225" s="111">
        <f t="shared" ref="F225:F288" si="51">ROUND($C$3/12*I224,2)</f>
        <v>14.58</v>
      </c>
      <c r="G225" s="112">
        <f t="shared" ref="G225:G288" si="52">ROUND(IF(I224&gt;=($C$5-F225),$C$5-F225,I224),2)</f>
        <v>-10.199999999999999</v>
      </c>
      <c r="H225" s="111">
        <f t="shared" ref="H225:H288" si="53">ROUND(IF($C$9&lt;=I224,C225-D225-E225-$C$5,C225-D225-E225-G225),2)</f>
        <v>-6.38</v>
      </c>
      <c r="I225" s="111">
        <f t="shared" ref="I225:I288" si="54">I224-G225-H225</f>
        <v>1766.6400000000062</v>
      </c>
      <c r="J225" s="111">
        <f t="shared" ref="J225:J288" si="55">+$C$1-I225</f>
        <v>-1666.6400000000062</v>
      </c>
      <c r="K225" s="113">
        <f t="shared" ref="K225:K288" si="56">1-L225</f>
        <v>-16.666400000000063</v>
      </c>
      <c r="L225" s="113">
        <f t="shared" ref="L225:L288" si="57">I225/$C$1</f>
        <v>17.666400000000063</v>
      </c>
    </row>
    <row r="226" spans="2:12">
      <c r="B226" s="104">
        <v>219</v>
      </c>
      <c r="C226" s="5"/>
      <c r="D226" s="112">
        <f t="shared" si="50"/>
        <v>1</v>
      </c>
      <c r="E226" s="112">
        <f t="shared" si="49"/>
        <v>1</v>
      </c>
      <c r="F226" s="111">
        <f t="shared" si="51"/>
        <v>14.72</v>
      </c>
      <c r="G226" s="112">
        <f t="shared" si="52"/>
        <v>-10.34</v>
      </c>
      <c r="H226" s="111">
        <f t="shared" si="53"/>
        <v>-6.38</v>
      </c>
      <c r="I226" s="111">
        <f t="shared" si="54"/>
        <v>1783.3600000000063</v>
      </c>
      <c r="J226" s="111">
        <f t="shared" si="55"/>
        <v>-1683.3600000000063</v>
      </c>
      <c r="K226" s="113">
        <f t="shared" si="56"/>
        <v>-16.833600000000061</v>
      </c>
      <c r="L226" s="113">
        <f t="shared" si="57"/>
        <v>17.833600000000061</v>
      </c>
    </row>
    <row r="227" spans="2:12">
      <c r="B227" s="104">
        <v>220</v>
      </c>
      <c r="C227" s="5"/>
      <c r="D227" s="112">
        <f t="shared" si="50"/>
        <v>1</v>
      </c>
      <c r="E227" s="112">
        <f t="shared" si="49"/>
        <v>1</v>
      </c>
      <c r="F227" s="111">
        <f t="shared" si="51"/>
        <v>14.86</v>
      </c>
      <c r="G227" s="112">
        <f t="shared" si="52"/>
        <v>-10.48</v>
      </c>
      <c r="H227" s="111">
        <f t="shared" si="53"/>
        <v>-6.38</v>
      </c>
      <c r="I227" s="111">
        <f t="shared" si="54"/>
        <v>1800.2200000000064</v>
      </c>
      <c r="J227" s="111">
        <f t="shared" si="55"/>
        <v>-1700.2200000000064</v>
      </c>
      <c r="K227" s="113">
        <f t="shared" si="56"/>
        <v>-17.002200000000062</v>
      </c>
      <c r="L227" s="113">
        <f t="shared" si="57"/>
        <v>18.002200000000062</v>
      </c>
    </row>
    <row r="228" spans="2:12">
      <c r="B228" s="104">
        <v>221</v>
      </c>
      <c r="C228" s="5"/>
      <c r="D228" s="112">
        <f t="shared" si="50"/>
        <v>1</v>
      </c>
      <c r="E228" s="112">
        <f t="shared" si="49"/>
        <v>1</v>
      </c>
      <c r="F228" s="111">
        <f t="shared" si="51"/>
        <v>15</v>
      </c>
      <c r="G228" s="112">
        <f t="shared" si="52"/>
        <v>-10.62</v>
      </c>
      <c r="H228" s="111">
        <f t="shared" si="53"/>
        <v>-6.38</v>
      </c>
      <c r="I228" s="111">
        <f t="shared" si="54"/>
        <v>1817.2200000000064</v>
      </c>
      <c r="J228" s="111">
        <f t="shared" si="55"/>
        <v>-1717.2200000000064</v>
      </c>
      <c r="K228" s="113">
        <f t="shared" si="56"/>
        <v>-17.172200000000064</v>
      </c>
      <c r="L228" s="113">
        <f t="shared" si="57"/>
        <v>18.172200000000064</v>
      </c>
    </row>
    <row r="229" spans="2:12">
      <c r="B229" s="104">
        <v>222</v>
      </c>
      <c r="C229" s="5"/>
      <c r="D229" s="112">
        <f t="shared" si="50"/>
        <v>1</v>
      </c>
      <c r="E229" s="112">
        <f t="shared" si="49"/>
        <v>1</v>
      </c>
      <c r="F229" s="111">
        <f t="shared" si="51"/>
        <v>15.14</v>
      </c>
      <c r="G229" s="112">
        <f t="shared" si="52"/>
        <v>-10.76</v>
      </c>
      <c r="H229" s="111">
        <f t="shared" si="53"/>
        <v>-6.38</v>
      </c>
      <c r="I229" s="111">
        <f t="shared" si="54"/>
        <v>1834.3600000000065</v>
      </c>
      <c r="J229" s="111">
        <f t="shared" si="55"/>
        <v>-1734.3600000000065</v>
      </c>
      <c r="K229" s="113">
        <f t="shared" si="56"/>
        <v>-17.343600000000066</v>
      </c>
      <c r="L229" s="113">
        <f t="shared" si="57"/>
        <v>18.343600000000066</v>
      </c>
    </row>
    <row r="230" spans="2:12">
      <c r="B230" s="104">
        <v>223</v>
      </c>
      <c r="C230" s="5"/>
      <c r="D230" s="112">
        <f t="shared" si="50"/>
        <v>1</v>
      </c>
      <c r="E230" s="112">
        <f t="shared" si="49"/>
        <v>1</v>
      </c>
      <c r="F230" s="111">
        <f t="shared" si="51"/>
        <v>15.29</v>
      </c>
      <c r="G230" s="112">
        <f t="shared" si="52"/>
        <v>-10.91</v>
      </c>
      <c r="H230" s="111">
        <f t="shared" si="53"/>
        <v>-6.38</v>
      </c>
      <c r="I230" s="111">
        <f t="shared" si="54"/>
        <v>1851.6500000000067</v>
      </c>
      <c r="J230" s="111">
        <f t="shared" si="55"/>
        <v>-1751.6500000000067</v>
      </c>
      <c r="K230" s="113">
        <f t="shared" si="56"/>
        <v>-17.516500000000068</v>
      </c>
      <c r="L230" s="113">
        <f t="shared" si="57"/>
        <v>18.516500000000068</v>
      </c>
    </row>
    <row r="231" spans="2:12">
      <c r="B231" s="104">
        <v>224</v>
      </c>
      <c r="C231" s="5"/>
      <c r="D231" s="112">
        <f t="shared" si="50"/>
        <v>1</v>
      </c>
      <c r="E231" s="112">
        <f t="shared" si="49"/>
        <v>1</v>
      </c>
      <c r="F231" s="111">
        <f t="shared" si="51"/>
        <v>15.43</v>
      </c>
      <c r="G231" s="112">
        <f t="shared" si="52"/>
        <v>-11.05</v>
      </c>
      <c r="H231" s="111">
        <f t="shared" si="53"/>
        <v>-6.38</v>
      </c>
      <c r="I231" s="111">
        <f t="shared" si="54"/>
        <v>1869.0800000000067</v>
      </c>
      <c r="J231" s="111">
        <f t="shared" si="55"/>
        <v>-1769.0800000000067</v>
      </c>
      <c r="K231" s="113">
        <f t="shared" si="56"/>
        <v>-17.690800000000067</v>
      </c>
      <c r="L231" s="113">
        <f t="shared" si="57"/>
        <v>18.690800000000067</v>
      </c>
    </row>
    <row r="232" spans="2:12">
      <c r="B232" s="104">
        <v>225</v>
      </c>
      <c r="C232" s="5"/>
      <c r="D232" s="112">
        <f t="shared" si="50"/>
        <v>1</v>
      </c>
      <c r="E232" s="112">
        <f t="shared" si="49"/>
        <v>1</v>
      </c>
      <c r="F232" s="111">
        <f t="shared" si="51"/>
        <v>15.58</v>
      </c>
      <c r="G232" s="112">
        <f t="shared" si="52"/>
        <v>-11.2</v>
      </c>
      <c r="H232" s="111">
        <f t="shared" si="53"/>
        <v>-6.38</v>
      </c>
      <c r="I232" s="111">
        <f t="shared" si="54"/>
        <v>1886.6600000000069</v>
      </c>
      <c r="J232" s="111">
        <f t="shared" si="55"/>
        <v>-1786.6600000000069</v>
      </c>
      <c r="K232" s="113">
        <f t="shared" si="56"/>
        <v>-17.866600000000069</v>
      </c>
      <c r="L232" s="113">
        <f t="shared" si="57"/>
        <v>18.866600000000069</v>
      </c>
    </row>
    <row r="233" spans="2:12">
      <c r="B233" s="104">
        <v>226</v>
      </c>
      <c r="C233" s="5"/>
      <c r="D233" s="112">
        <f t="shared" si="50"/>
        <v>1</v>
      </c>
      <c r="E233" s="112">
        <f t="shared" si="49"/>
        <v>1</v>
      </c>
      <c r="F233" s="111">
        <f t="shared" si="51"/>
        <v>15.72</v>
      </c>
      <c r="G233" s="112">
        <f t="shared" si="52"/>
        <v>-11.34</v>
      </c>
      <c r="H233" s="111">
        <f t="shared" si="53"/>
        <v>-6.38</v>
      </c>
      <c r="I233" s="111">
        <f t="shared" si="54"/>
        <v>1904.3800000000069</v>
      </c>
      <c r="J233" s="111">
        <f t="shared" si="55"/>
        <v>-1804.3800000000069</v>
      </c>
      <c r="K233" s="113">
        <f t="shared" si="56"/>
        <v>-18.043800000000068</v>
      </c>
      <c r="L233" s="113">
        <f t="shared" si="57"/>
        <v>19.043800000000068</v>
      </c>
    </row>
    <row r="234" spans="2:12">
      <c r="B234" s="104">
        <v>227</v>
      </c>
      <c r="C234" s="5"/>
      <c r="D234" s="112">
        <f t="shared" si="50"/>
        <v>1</v>
      </c>
      <c r="E234" s="112">
        <f t="shared" si="49"/>
        <v>1</v>
      </c>
      <c r="F234" s="111">
        <f t="shared" si="51"/>
        <v>15.87</v>
      </c>
      <c r="G234" s="112">
        <f t="shared" si="52"/>
        <v>-11.49</v>
      </c>
      <c r="H234" s="111">
        <f t="shared" si="53"/>
        <v>-6.38</v>
      </c>
      <c r="I234" s="111">
        <f t="shared" si="54"/>
        <v>1922.250000000007</v>
      </c>
      <c r="J234" s="111">
        <f t="shared" si="55"/>
        <v>-1822.250000000007</v>
      </c>
      <c r="K234" s="113">
        <f t="shared" si="56"/>
        <v>-18.222500000000071</v>
      </c>
      <c r="L234" s="113">
        <f t="shared" si="57"/>
        <v>19.222500000000071</v>
      </c>
    </row>
    <row r="235" spans="2:12">
      <c r="B235" s="104">
        <v>228</v>
      </c>
      <c r="C235" s="5"/>
      <c r="D235" s="112">
        <f t="shared" si="50"/>
        <v>1</v>
      </c>
      <c r="E235" s="112">
        <f t="shared" si="49"/>
        <v>1</v>
      </c>
      <c r="F235" s="111">
        <f t="shared" si="51"/>
        <v>16.02</v>
      </c>
      <c r="G235" s="112">
        <f t="shared" si="52"/>
        <v>-11.64</v>
      </c>
      <c r="H235" s="111">
        <f t="shared" si="53"/>
        <v>-6.38</v>
      </c>
      <c r="I235" s="111">
        <f t="shared" si="54"/>
        <v>1940.2700000000073</v>
      </c>
      <c r="J235" s="111">
        <f t="shared" si="55"/>
        <v>-1840.2700000000073</v>
      </c>
      <c r="K235" s="113">
        <f t="shared" si="56"/>
        <v>-18.402700000000074</v>
      </c>
      <c r="L235" s="113">
        <f t="shared" si="57"/>
        <v>19.402700000000074</v>
      </c>
    </row>
    <row r="236" spans="2:12">
      <c r="B236" s="104">
        <v>229</v>
      </c>
      <c r="C236" s="5"/>
      <c r="D236" s="112">
        <f t="shared" si="50"/>
        <v>1</v>
      </c>
      <c r="E236" s="112">
        <f t="shared" si="49"/>
        <v>1</v>
      </c>
      <c r="F236" s="111">
        <f t="shared" si="51"/>
        <v>16.170000000000002</v>
      </c>
      <c r="G236" s="112">
        <f t="shared" si="52"/>
        <v>-11.79</v>
      </c>
      <c r="H236" s="111">
        <f t="shared" si="53"/>
        <v>-6.38</v>
      </c>
      <c r="I236" s="111">
        <f t="shared" si="54"/>
        <v>1958.4400000000073</v>
      </c>
      <c r="J236" s="111">
        <f t="shared" si="55"/>
        <v>-1858.4400000000073</v>
      </c>
      <c r="K236" s="113">
        <f t="shared" si="56"/>
        <v>-18.584400000000073</v>
      </c>
      <c r="L236" s="113">
        <f t="shared" si="57"/>
        <v>19.584400000000073</v>
      </c>
    </row>
    <row r="237" spans="2:12">
      <c r="B237" s="104">
        <v>230</v>
      </c>
      <c r="C237" s="5"/>
      <c r="D237" s="112">
        <f t="shared" si="50"/>
        <v>1</v>
      </c>
      <c r="E237" s="112">
        <f t="shared" si="49"/>
        <v>1</v>
      </c>
      <c r="F237" s="111">
        <f t="shared" si="51"/>
        <v>16.32</v>
      </c>
      <c r="G237" s="112">
        <f t="shared" si="52"/>
        <v>-11.94</v>
      </c>
      <c r="H237" s="111">
        <f t="shared" si="53"/>
        <v>-6.38</v>
      </c>
      <c r="I237" s="111">
        <f t="shared" si="54"/>
        <v>1976.7600000000075</v>
      </c>
      <c r="J237" s="111">
        <f t="shared" si="55"/>
        <v>-1876.7600000000075</v>
      </c>
      <c r="K237" s="113">
        <f t="shared" si="56"/>
        <v>-18.767600000000076</v>
      </c>
      <c r="L237" s="113">
        <f t="shared" si="57"/>
        <v>19.767600000000076</v>
      </c>
    </row>
    <row r="238" spans="2:12">
      <c r="B238" s="104">
        <v>231</v>
      </c>
      <c r="C238" s="5"/>
      <c r="D238" s="112">
        <f t="shared" si="50"/>
        <v>1</v>
      </c>
      <c r="E238" s="112">
        <f t="shared" si="49"/>
        <v>1</v>
      </c>
      <c r="F238" s="111">
        <f t="shared" si="51"/>
        <v>16.47</v>
      </c>
      <c r="G238" s="112">
        <f t="shared" si="52"/>
        <v>-12.09</v>
      </c>
      <c r="H238" s="111">
        <f t="shared" si="53"/>
        <v>-6.38</v>
      </c>
      <c r="I238" s="111">
        <f t="shared" si="54"/>
        <v>1995.2300000000075</v>
      </c>
      <c r="J238" s="111">
        <f t="shared" si="55"/>
        <v>-1895.2300000000075</v>
      </c>
      <c r="K238" s="113">
        <f t="shared" si="56"/>
        <v>-18.952300000000076</v>
      </c>
      <c r="L238" s="113">
        <f t="shared" si="57"/>
        <v>19.952300000000076</v>
      </c>
    </row>
    <row r="239" spans="2:12">
      <c r="B239" s="104">
        <v>232</v>
      </c>
      <c r="C239" s="5"/>
      <c r="D239" s="112">
        <f t="shared" si="50"/>
        <v>1</v>
      </c>
      <c r="E239" s="112">
        <f t="shared" si="49"/>
        <v>1</v>
      </c>
      <c r="F239" s="111">
        <f t="shared" si="51"/>
        <v>16.63</v>
      </c>
      <c r="G239" s="112">
        <f t="shared" si="52"/>
        <v>-12.25</v>
      </c>
      <c r="H239" s="111">
        <f t="shared" si="53"/>
        <v>-6.38</v>
      </c>
      <c r="I239" s="111">
        <f t="shared" si="54"/>
        <v>2013.8600000000076</v>
      </c>
      <c r="J239" s="111">
        <f t="shared" si="55"/>
        <v>-1913.8600000000076</v>
      </c>
      <c r="K239" s="113">
        <f t="shared" si="56"/>
        <v>-19.138600000000075</v>
      </c>
      <c r="L239" s="113">
        <f t="shared" si="57"/>
        <v>20.138600000000075</v>
      </c>
    </row>
    <row r="240" spans="2:12">
      <c r="B240" s="104">
        <v>233</v>
      </c>
      <c r="C240" s="5"/>
      <c r="D240" s="112">
        <f t="shared" si="50"/>
        <v>1</v>
      </c>
      <c r="E240" s="112">
        <f t="shared" si="49"/>
        <v>1</v>
      </c>
      <c r="F240" s="111">
        <f t="shared" si="51"/>
        <v>16.78</v>
      </c>
      <c r="G240" s="112">
        <f t="shared" si="52"/>
        <v>-12.4</v>
      </c>
      <c r="H240" s="111">
        <f t="shared" si="53"/>
        <v>-6.38</v>
      </c>
      <c r="I240" s="111">
        <f t="shared" si="54"/>
        <v>2032.6400000000078</v>
      </c>
      <c r="J240" s="111">
        <f t="shared" si="55"/>
        <v>-1932.6400000000078</v>
      </c>
      <c r="K240" s="113">
        <f t="shared" si="56"/>
        <v>-19.326400000000078</v>
      </c>
      <c r="L240" s="113">
        <f t="shared" si="57"/>
        <v>20.326400000000078</v>
      </c>
    </row>
    <row r="241" spans="2:12">
      <c r="B241" s="104">
        <v>234</v>
      </c>
      <c r="C241" s="5"/>
      <c r="D241" s="112">
        <f t="shared" si="50"/>
        <v>1</v>
      </c>
      <c r="E241" s="112">
        <f t="shared" si="49"/>
        <v>1</v>
      </c>
      <c r="F241" s="111">
        <f t="shared" si="51"/>
        <v>16.940000000000001</v>
      </c>
      <c r="G241" s="112">
        <f t="shared" si="52"/>
        <v>-12.56</v>
      </c>
      <c r="H241" s="111">
        <f t="shared" si="53"/>
        <v>-6.38</v>
      </c>
      <c r="I241" s="111">
        <f t="shared" si="54"/>
        <v>2051.5800000000077</v>
      </c>
      <c r="J241" s="111">
        <f t="shared" si="55"/>
        <v>-1951.5800000000077</v>
      </c>
      <c r="K241" s="113">
        <f t="shared" si="56"/>
        <v>-19.515800000000077</v>
      </c>
      <c r="L241" s="113">
        <f t="shared" si="57"/>
        <v>20.515800000000077</v>
      </c>
    </row>
    <row r="242" spans="2:12">
      <c r="B242" s="104">
        <v>235</v>
      </c>
      <c r="C242" s="5"/>
      <c r="D242" s="112">
        <f t="shared" si="50"/>
        <v>1</v>
      </c>
      <c r="E242" s="112">
        <f t="shared" si="49"/>
        <v>1</v>
      </c>
      <c r="F242" s="111">
        <f t="shared" si="51"/>
        <v>17.100000000000001</v>
      </c>
      <c r="G242" s="112">
        <f t="shared" si="52"/>
        <v>-12.72</v>
      </c>
      <c r="H242" s="111">
        <f t="shared" si="53"/>
        <v>-6.38</v>
      </c>
      <c r="I242" s="111">
        <f t="shared" si="54"/>
        <v>2070.6800000000076</v>
      </c>
      <c r="J242" s="111">
        <f t="shared" si="55"/>
        <v>-1970.6800000000076</v>
      </c>
      <c r="K242" s="113">
        <f t="shared" si="56"/>
        <v>-19.706800000000076</v>
      </c>
      <c r="L242" s="113">
        <f t="shared" si="57"/>
        <v>20.706800000000076</v>
      </c>
    </row>
    <row r="243" spans="2:12">
      <c r="B243" s="104">
        <v>236</v>
      </c>
      <c r="C243" s="5"/>
      <c r="D243" s="112">
        <f t="shared" si="50"/>
        <v>1</v>
      </c>
      <c r="E243" s="112">
        <f t="shared" si="49"/>
        <v>1</v>
      </c>
      <c r="F243" s="111">
        <f t="shared" si="51"/>
        <v>17.260000000000002</v>
      </c>
      <c r="G243" s="112">
        <f t="shared" si="52"/>
        <v>-12.88</v>
      </c>
      <c r="H243" s="111">
        <f t="shared" si="53"/>
        <v>-6.38</v>
      </c>
      <c r="I243" s="111">
        <f t="shared" si="54"/>
        <v>2089.9400000000078</v>
      </c>
      <c r="J243" s="111">
        <f t="shared" si="55"/>
        <v>-1989.9400000000078</v>
      </c>
      <c r="K243" s="113">
        <f t="shared" si="56"/>
        <v>-19.899400000000078</v>
      </c>
      <c r="L243" s="113">
        <f t="shared" si="57"/>
        <v>20.899400000000078</v>
      </c>
    </row>
    <row r="244" spans="2:12">
      <c r="B244" s="104">
        <v>237</v>
      </c>
      <c r="C244" s="5"/>
      <c r="D244" s="112">
        <f t="shared" si="50"/>
        <v>1</v>
      </c>
      <c r="E244" s="112">
        <f t="shared" si="49"/>
        <v>1</v>
      </c>
      <c r="F244" s="111">
        <f t="shared" si="51"/>
        <v>17.420000000000002</v>
      </c>
      <c r="G244" s="112">
        <f t="shared" si="52"/>
        <v>-13.04</v>
      </c>
      <c r="H244" s="111">
        <f t="shared" si="53"/>
        <v>-6.38</v>
      </c>
      <c r="I244" s="111">
        <f t="shared" si="54"/>
        <v>2109.3600000000079</v>
      </c>
      <c r="J244" s="111">
        <f t="shared" si="55"/>
        <v>-2009.3600000000079</v>
      </c>
      <c r="K244" s="113">
        <f t="shared" si="56"/>
        <v>-20.09360000000008</v>
      </c>
      <c r="L244" s="113">
        <f t="shared" si="57"/>
        <v>21.09360000000008</v>
      </c>
    </row>
    <row r="245" spans="2:12">
      <c r="B245" s="104">
        <v>238</v>
      </c>
      <c r="C245" s="5"/>
      <c r="D245" s="112">
        <f t="shared" si="50"/>
        <v>1</v>
      </c>
      <c r="E245" s="112">
        <f t="shared" si="49"/>
        <v>1</v>
      </c>
      <c r="F245" s="111">
        <f t="shared" si="51"/>
        <v>17.579999999999998</v>
      </c>
      <c r="G245" s="112">
        <f t="shared" si="52"/>
        <v>-13.2</v>
      </c>
      <c r="H245" s="111">
        <f t="shared" si="53"/>
        <v>-6.38</v>
      </c>
      <c r="I245" s="111">
        <f t="shared" si="54"/>
        <v>2128.9400000000078</v>
      </c>
      <c r="J245" s="111">
        <f t="shared" si="55"/>
        <v>-2028.9400000000078</v>
      </c>
      <c r="K245" s="113">
        <f t="shared" si="56"/>
        <v>-20.289400000000079</v>
      </c>
      <c r="L245" s="113">
        <f t="shared" si="57"/>
        <v>21.289400000000079</v>
      </c>
    </row>
    <row r="246" spans="2:12">
      <c r="B246" s="104">
        <v>239</v>
      </c>
      <c r="C246" s="5"/>
      <c r="D246" s="112">
        <f t="shared" si="50"/>
        <v>1</v>
      </c>
      <c r="E246" s="112">
        <f t="shared" si="49"/>
        <v>1</v>
      </c>
      <c r="F246" s="111">
        <f t="shared" si="51"/>
        <v>17.739999999999998</v>
      </c>
      <c r="G246" s="112">
        <f t="shared" si="52"/>
        <v>-13.36</v>
      </c>
      <c r="H246" s="111">
        <f t="shared" si="53"/>
        <v>-6.38</v>
      </c>
      <c r="I246" s="111">
        <f t="shared" si="54"/>
        <v>2148.680000000008</v>
      </c>
      <c r="J246" s="111">
        <f t="shared" si="55"/>
        <v>-2048.680000000008</v>
      </c>
      <c r="K246" s="113">
        <f t="shared" si="56"/>
        <v>-20.486800000000081</v>
      </c>
      <c r="L246" s="113">
        <f t="shared" si="57"/>
        <v>21.486800000000081</v>
      </c>
    </row>
    <row r="247" spans="2:12">
      <c r="B247" s="104">
        <v>240</v>
      </c>
      <c r="C247" s="5"/>
      <c r="D247" s="112">
        <f t="shared" si="50"/>
        <v>1</v>
      </c>
      <c r="E247" s="112">
        <f t="shared" si="49"/>
        <v>1</v>
      </c>
      <c r="F247" s="111">
        <f t="shared" si="51"/>
        <v>17.91</v>
      </c>
      <c r="G247" s="112">
        <f t="shared" si="52"/>
        <v>-13.53</v>
      </c>
      <c r="H247" s="111">
        <f t="shared" si="53"/>
        <v>-6.38</v>
      </c>
      <c r="I247" s="111">
        <f t="shared" si="54"/>
        <v>2168.5900000000083</v>
      </c>
      <c r="J247" s="111">
        <f t="shared" si="55"/>
        <v>-2068.5900000000083</v>
      </c>
      <c r="K247" s="113">
        <f t="shared" si="56"/>
        <v>-20.685900000000082</v>
      </c>
      <c r="L247" s="113">
        <f t="shared" si="57"/>
        <v>21.685900000000082</v>
      </c>
    </row>
    <row r="248" spans="2:12">
      <c r="B248" s="104">
        <v>241</v>
      </c>
      <c r="C248" s="5"/>
      <c r="D248" s="112">
        <f t="shared" si="50"/>
        <v>1</v>
      </c>
      <c r="E248" s="112">
        <f t="shared" si="49"/>
        <v>1</v>
      </c>
      <c r="F248" s="111">
        <f t="shared" si="51"/>
        <v>18.07</v>
      </c>
      <c r="G248" s="112">
        <f t="shared" si="52"/>
        <v>-13.69</v>
      </c>
      <c r="H248" s="111">
        <f t="shared" si="53"/>
        <v>-6.38</v>
      </c>
      <c r="I248" s="111">
        <f t="shared" si="54"/>
        <v>2188.6600000000085</v>
      </c>
      <c r="J248" s="111">
        <f t="shared" si="55"/>
        <v>-2088.6600000000085</v>
      </c>
      <c r="K248" s="113">
        <f t="shared" si="56"/>
        <v>-20.886600000000087</v>
      </c>
      <c r="L248" s="113">
        <f t="shared" si="57"/>
        <v>21.886600000000087</v>
      </c>
    </row>
    <row r="249" spans="2:12">
      <c r="B249" s="104">
        <v>242</v>
      </c>
      <c r="C249" s="5"/>
      <c r="D249" s="112">
        <f t="shared" si="50"/>
        <v>1</v>
      </c>
      <c r="E249" s="112">
        <f t="shared" si="49"/>
        <v>1</v>
      </c>
      <c r="F249" s="111">
        <f t="shared" si="51"/>
        <v>18.239999999999998</v>
      </c>
      <c r="G249" s="112">
        <f t="shared" si="52"/>
        <v>-13.86</v>
      </c>
      <c r="H249" s="111">
        <f t="shared" si="53"/>
        <v>-6.38</v>
      </c>
      <c r="I249" s="111">
        <f t="shared" si="54"/>
        <v>2208.9000000000087</v>
      </c>
      <c r="J249" s="111">
        <f t="shared" si="55"/>
        <v>-2108.9000000000087</v>
      </c>
      <c r="K249" s="113">
        <f t="shared" si="56"/>
        <v>-21.089000000000087</v>
      </c>
      <c r="L249" s="113">
        <f t="shared" si="57"/>
        <v>22.089000000000087</v>
      </c>
    </row>
    <row r="250" spans="2:12">
      <c r="B250" s="104">
        <v>243</v>
      </c>
      <c r="C250" s="5"/>
      <c r="D250" s="112">
        <f t="shared" si="50"/>
        <v>1</v>
      </c>
      <c r="E250" s="112">
        <f t="shared" si="49"/>
        <v>1</v>
      </c>
      <c r="F250" s="111">
        <f t="shared" si="51"/>
        <v>18.41</v>
      </c>
      <c r="G250" s="112">
        <f t="shared" si="52"/>
        <v>-14.03</v>
      </c>
      <c r="H250" s="111">
        <f t="shared" si="53"/>
        <v>-6.38</v>
      </c>
      <c r="I250" s="111">
        <f t="shared" si="54"/>
        <v>2229.310000000009</v>
      </c>
      <c r="J250" s="111">
        <f t="shared" si="55"/>
        <v>-2129.310000000009</v>
      </c>
      <c r="K250" s="113">
        <f t="shared" si="56"/>
        <v>-21.293100000000091</v>
      </c>
      <c r="L250" s="113">
        <f t="shared" si="57"/>
        <v>22.293100000000091</v>
      </c>
    </row>
    <row r="251" spans="2:12">
      <c r="B251" s="104">
        <v>244</v>
      </c>
      <c r="C251" s="5"/>
      <c r="D251" s="112">
        <f t="shared" si="50"/>
        <v>1</v>
      </c>
      <c r="E251" s="112">
        <f t="shared" si="49"/>
        <v>1</v>
      </c>
      <c r="F251" s="111">
        <f t="shared" si="51"/>
        <v>18.579999999999998</v>
      </c>
      <c r="G251" s="112">
        <f t="shared" si="52"/>
        <v>-14.2</v>
      </c>
      <c r="H251" s="111">
        <f t="shared" si="53"/>
        <v>-6.38</v>
      </c>
      <c r="I251" s="111">
        <f t="shared" si="54"/>
        <v>2249.890000000009</v>
      </c>
      <c r="J251" s="111">
        <f t="shared" si="55"/>
        <v>-2149.890000000009</v>
      </c>
      <c r="K251" s="113">
        <f t="shared" si="56"/>
        <v>-21.498900000000091</v>
      </c>
      <c r="L251" s="113">
        <f t="shared" si="57"/>
        <v>22.498900000000091</v>
      </c>
    </row>
    <row r="252" spans="2:12">
      <c r="B252" s="104">
        <v>245</v>
      </c>
      <c r="C252" s="5"/>
      <c r="D252" s="112">
        <f t="shared" si="50"/>
        <v>1</v>
      </c>
      <c r="E252" s="112">
        <f t="shared" si="49"/>
        <v>1</v>
      </c>
      <c r="F252" s="111">
        <f t="shared" si="51"/>
        <v>18.75</v>
      </c>
      <c r="G252" s="112">
        <f t="shared" si="52"/>
        <v>-14.37</v>
      </c>
      <c r="H252" s="111">
        <f t="shared" si="53"/>
        <v>-6.38</v>
      </c>
      <c r="I252" s="111">
        <f t="shared" si="54"/>
        <v>2270.640000000009</v>
      </c>
      <c r="J252" s="111">
        <f t="shared" si="55"/>
        <v>-2170.640000000009</v>
      </c>
      <c r="K252" s="113">
        <f t="shared" si="56"/>
        <v>-21.706400000000091</v>
      </c>
      <c r="L252" s="113">
        <f t="shared" si="57"/>
        <v>22.706400000000091</v>
      </c>
    </row>
    <row r="253" spans="2:12">
      <c r="B253" s="104">
        <v>246</v>
      </c>
      <c r="C253" s="5"/>
      <c r="D253" s="112">
        <f t="shared" si="50"/>
        <v>1</v>
      </c>
      <c r="E253" s="112">
        <f t="shared" si="49"/>
        <v>1</v>
      </c>
      <c r="F253" s="111">
        <f t="shared" si="51"/>
        <v>18.920000000000002</v>
      </c>
      <c r="G253" s="112">
        <f t="shared" si="52"/>
        <v>-14.54</v>
      </c>
      <c r="H253" s="111">
        <f t="shared" si="53"/>
        <v>-6.38</v>
      </c>
      <c r="I253" s="111">
        <f t="shared" si="54"/>
        <v>2291.560000000009</v>
      </c>
      <c r="J253" s="111">
        <f t="shared" si="55"/>
        <v>-2191.560000000009</v>
      </c>
      <c r="K253" s="113">
        <f t="shared" si="56"/>
        <v>-21.91560000000009</v>
      </c>
      <c r="L253" s="113">
        <f t="shared" si="57"/>
        <v>22.91560000000009</v>
      </c>
    </row>
    <row r="254" spans="2:12">
      <c r="B254" s="104">
        <v>247</v>
      </c>
      <c r="C254" s="5"/>
      <c r="D254" s="112">
        <f t="shared" si="50"/>
        <v>1</v>
      </c>
      <c r="E254" s="112">
        <f t="shared" si="49"/>
        <v>1</v>
      </c>
      <c r="F254" s="111">
        <f t="shared" si="51"/>
        <v>19.100000000000001</v>
      </c>
      <c r="G254" s="112">
        <f t="shared" si="52"/>
        <v>-14.72</v>
      </c>
      <c r="H254" s="111">
        <f t="shared" si="53"/>
        <v>-6.38</v>
      </c>
      <c r="I254" s="111">
        <f t="shared" si="54"/>
        <v>2312.6600000000089</v>
      </c>
      <c r="J254" s="111">
        <f t="shared" si="55"/>
        <v>-2212.6600000000089</v>
      </c>
      <c r="K254" s="113">
        <f t="shared" si="56"/>
        <v>-22.126600000000089</v>
      </c>
      <c r="L254" s="113">
        <f t="shared" si="57"/>
        <v>23.126600000000089</v>
      </c>
    </row>
    <row r="255" spans="2:12">
      <c r="B255" s="104">
        <v>248</v>
      </c>
      <c r="C255" s="5"/>
      <c r="D255" s="112">
        <f t="shared" si="50"/>
        <v>1</v>
      </c>
      <c r="E255" s="112">
        <f t="shared" si="49"/>
        <v>1</v>
      </c>
      <c r="F255" s="111">
        <f t="shared" si="51"/>
        <v>19.27</v>
      </c>
      <c r="G255" s="112">
        <f t="shared" si="52"/>
        <v>-14.89</v>
      </c>
      <c r="H255" s="111">
        <f t="shared" si="53"/>
        <v>-6.38</v>
      </c>
      <c r="I255" s="111">
        <f t="shared" si="54"/>
        <v>2333.9300000000089</v>
      </c>
      <c r="J255" s="111">
        <f t="shared" si="55"/>
        <v>-2233.9300000000089</v>
      </c>
      <c r="K255" s="113">
        <f t="shared" si="56"/>
        <v>-22.33930000000009</v>
      </c>
      <c r="L255" s="113">
        <f t="shared" si="57"/>
        <v>23.33930000000009</v>
      </c>
    </row>
    <row r="256" spans="2:12">
      <c r="B256" s="104">
        <v>249</v>
      </c>
      <c r="C256" s="5"/>
      <c r="D256" s="112">
        <f t="shared" si="50"/>
        <v>1</v>
      </c>
      <c r="E256" s="112">
        <f t="shared" si="49"/>
        <v>1</v>
      </c>
      <c r="F256" s="111">
        <f t="shared" si="51"/>
        <v>19.45</v>
      </c>
      <c r="G256" s="112">
        <f t="shared" si="52"/>
        <v>-15.07</v>
      </c>
      <c r="H256" s="111">
        <f t="shared" si="53"/>
        <v>-6.38</v>
      </c>
      <c r="I256" s="111">
        <f t="shared" si="54"/>
        <v>2355.3800000000092</v>
      </c>
      <c r="J256" s="111">
        <f t="shared" si="55"/>
        <v>-2255.3800000000092</v>
      </c>
      <c r="K256" s="113">
        <f t="shared" si="56"/>
        <v>-22.553800000000091</v>
      </c>
      <c r="L256" s="113">
        <f t="shared" si="57"/>
        <v>23.553800000000091</v>
      </c>
    </row>
    <row r="257" spans="2:12">
      <c r="B257" s="104">
        <v>250</v>
      </c>
      <c r="C257" s="5"/>
      <c r="D257" s="112">
        <f t="shared" si="50"/>
        <v>1</v>
      </c>
      <c r="E257" s="112">
        <f t="shared" si="49"/>
        <v>1</v>
      </c>
      <c r="F257" s="111">
        <f t="shared" si="51"/>
        <v>19.63</v>
      </c>
      <c r="G257" s="112">
        <f t="shared" si="52"/>
        <v>-15.25</v>
      </c>
      <c r="H257" s="111">
        <f t="shared" si="53"/>
        <v>-6.38</v>
      </c>
      <c r="I257" s="111">
        <f t="shared" si="54"/>
        <v>2377.0100000000093</v>
      </c>
      <c r="J257" s="111">
        <f t="shared" si="55"/>
        <v>-2277.0100000000093</v>
      </c>
      <c r="K257" s="113">
        <f t="shared" si="56"/>
        <v>-22.770100000000092</v>
      </c>
      <c r="L257" s="113">
        <f t="shared" si="57"/>
        <v>23.770100000000092</v>
      </c>
    </row>
    <row r="258" spans="2:12">
      <c r="B258" s="104">
        <v>251</v>
      </c>
      <c r="C258" s="5"/>
      <c r="D258" s="112">
        <f t="shared" si="50"/>
        <v>1</v>
      </c>
      <c r="E258" s="112">
        <f t="shared" si="49"/>
        <v>1</v>
      </c>
      <c r="F258" s="111">
        <f t="shared" si="51"/>
        <v>19.809999999999999</v>
      </c>
      <c r="G258" s="112">
        <f t="shared" si="52"/>
        <v>-15.43</v>
      </c>
      <c r="H258" s="111">
        <f t="shared" si="53"/>
        <v>-6.38</v>
      </c>
      <c r="I258" s="111">
        <f t="shared" si="54"/>
        <v>2398.8200000000093</v>
      </c>
      <c r="J258" s="111">
        <f t="shared" si="55"/>
        <v>-2298.8200000000093</v>
      </c>
      <c r="K258" s="113">
        <f t="shared" si="56"/>
        <v>-22.988200000000091</v>
      </c>
      <c r="L258" s="113">
        <f t="shared" si="57"/>
        <v>23.988200000000091</v>
      </c>
    </row>
    <row r="259" spans="2:12">
      <c r="B259" s="104">
        <v>252</v>
      </c>
      <c r="C259" s="5"/>
      <c r="D259" s="112">
        <f t="shared" si="50"/>
        <v>1</v>
      </c>
      <c r="E259" s="112">
        <f t="shared" si="49"/>
        <v>1</v>
      </c>
      <c r="F259" s="111">
        <f t="shared" si="51"/>
        <v>19.989999999999998</v>
      </c>
      <c r="G259" s="112">
        <f t="shared" si="52"/>
        <v>-15.61</v>
      </c>
      <c r="H259" s="111">
        <f t="shared" si="53"/>
        <v>-6.38</v>
      </c>
      <c r="I259" s="111">
        <f t="shared" si="54"/>
        <v>2420.8100000000095</v>
      </c>
      <c r="J259" s="111">
        <f t="shared" si="55"/>
        <v>-2320.8100000000095</v>
      </c>
      <c r="K259" s="113">
        <f t="shared" si="56"/>
        <v>-23.208100000000094</v>
      </c>
      <c r="L259" s="113">
        <f t="shared" si="57"/>
        <v>24.208100000000094</v>
      </c>
    </row>
    <row r="260" spans="2:12">
      <c r="B260" s="104">
        <v>253</v>
      </c>
      <c r="C260" s="5"/>
      <c r="D260" s="112">
        <f t="shared" si="50"/>
        <v>1</v>
      </c>
      <c r="E260" s="112">
        <f t="shared" si="49"/>
        <v>1</v>
      </c>
      <c r="F260" s="111">
        <f t="shared" si="51"/>
        <v>20.170000000000002</v>
      </c>
      <c r="G260" s="112">
        <f t="shared" si="52"/>
        <v>-15.79</v>
      </c>
      <c r="H260" s="111">
        <f t="shared" si="53"/>
        <v>-6.38</v>
      </c>
      <c r="I260" s="111">
        <f t="shared" si="54"/>
        <v>2442.9800000000096</v>
      </c>
      <c r="J260" s="111">
        <f t="shared" si="55"/>
        <v>-2342.9800000000096</v>
      </c>
      <c r="K260" s="113">
        <f t="shared" si="56"/>
        <v>-23.429800000000096</v>
      </c>
      <c r="L260" s="113">
        <f t="shared" si="57"/>
        <v>24.429800000000096</v>
      </c>
    </row>
    <row r="261" spans="2:12">
      <c r="B261" s="104">
        <v>254</v>
      </c>
      <c r="C261" s="5"/>
      <c r="D261" s="112">
        <f t="shared" si="50"/>
        <v>1</v>
      </c>
      <c r="E261" s="112">
        <f t="shared" si="49"/>
        <v>1</v>
      </c>
      <c r="F261" s="111">
        <f t="shared" si="51"/>
        <v>20.36</v>
      </c>
      <c r="G261" s="112">
        <f t="shared" si="52"/>
        <v>-15.98</v>
      </c>
      <c r="H261" s="111">
        <f t="shared" si="53"/>
        <v>-6.38</v>
      </c>
      <c r="I261" s="111">
        <f t="shared" si="54"/>
        <v>2465.3400000000097</v>
      </c>
      <c r="J261" s="111">
        <f t="shared" si="55"/>
        <v>-2365.3400000000097</v>
      </c>
      <c r="K261" s="113">
        <f t="shared" si="56"/>
        <v>-23.653400000000097</v>
      </c>
      <c r="L261" s="113">
        <f t="shared" si="57"/>
        <v>24.653400000000097</v>
      </c>
    </row>
    <row r="262" spans="2:12">
      <c r="B262" s="104">
        <v>255</v>
      </c>
      <c r="C262" s="5"/>
      <c r="D262" s="112">
        <f t="shared" si="50"/>
        <v>1</v>
      </c>
      <c r="E262" s="112">
        <f t="shared" si="49"/>
        <v>1</v>
      </c>
      <c r="F262" s="111">
        <f t="shared" si="51"/>
        <v>20.54</v>
      </c>
      <c r="G262" s="112">
        <f t="shared" si="52"/>
        <v>-16.16</v>
      </c>
      <c r="H262" s="111">
        <f t="shared" si="53"/>
        <v>-6.38</v>
      </c>
      <c r="I262" s="111">
        <f t="shared" si="54"/>
        <v>2487.8800000000097</v>
      </c>
      <c r="J262" s="111">
        <f t="shared" si="55"/>
        <v>-2387.8800000000097</v>
      </c>
      <c r="K262" s="113">
        <f t="shared" si="56"/>
        <v>-23.878800000000098</v>
      </c>
      <c r="L262" s="113">
        <f t="shared" si="57"/>
        <v>24.878800000000098</v>
      </c>
    </row>
    <row r="263" spans="2:12">
      <c r="B263" s="104">
        <v>256</v>
      </c>
      <c r="C263" s="5"/>
      <c r="D263" s="112">
        <f t="shared" si="50"/>
        <v>1</v>
      </c>
      <c r="E263" s="112">
        <f t="shared" si="49"/>
        <v>1</v>
      </c>
      <c r="F263" s="111">
        <f t="shared" si="51"/>
        <v>20.73</v>
      </c>
      <c r="G263" s="112">
        <f t="shared" si="52"/>
        <v>-16.350000000000001</v>
      </c>
      <c r="H263" s="111">
        <f t="shared" si="53"/>
        <v>-6.38</v>
      </c>
      <c r="I263" s="111">
        <f t="shared" si="54"/>
        <v>2510.6100000000097</v>
      </c>
      <c r="J263" s="111">
        <f t="shared" si="55"/>
        <v>-2410.6100000000097</v>
      </c>
      <c r="K263" s="113">
        <f t="shared" si="56"/>
        <v>-24.106100000000097</v>
      </c>
      <c r="L263" s="113">
        <f t="shared" si="57"/>
        <v>25.106100000000097</v>
      </c>
    </row>
    <row r="264" spans="2:12">
      <c r="B264" s="104">
        <v>257</v>
      </c>
      <c r="C264" s="5"/>
      <c r="D264" s="112">
        <f t="shared" si="50"/>
        <v>1</v>
      </c>
      <c r="E264" s="112">
        <f t="shared" si="49"/>
        <v>1</v>
      </c>
      <c r="F264" s="111">
        <f t="shared" si="51"/>
        <v>20.92</v>
      </c>
      <c r="G264" s="112">
        <f t="shared" si="52"/>
        <v>-16.54</v>
      </c>
      <c r="H264" s="111">
        <f t="shared" si="53"/>
        <v>-6.38</v>
      </c>
      <c r="I264" s="111">
        <f t="shared" si="54"/>
        <v>2533.5300000000097</v>
      </c>
      <c r="J264" s="111">
        <f t="shared" si="55"/>
        <v>-2433.5300000000097</v>
      </c>
      <c r="K264" s="113">
        <f t="shared" si="56"/>
        <v>-24.335300000000096</v>
      </c>
      <c r="L264" s="113">
        <f t="shared" si="57"/>
        <v>25.335300000000096</v>
      </c>
    </row>
    <row r="265" spans="2:12">
      <c r="B265" s="104">
        <v>258</v>
      </c>
      <c r="C265" s="5"/>
      <c r="D265" s="112">
        <f t="shared" si="50"/>
        <v>1</v>
      </c>
      <c r="E265" s="112">
        <f t="shared" si="49"/>
        <v>1</v>
      </c>
      <c r="F265" s="111">
        <f t="shared" si="51"/>
        <v>21.11</v>
      </c>
      <c r="G265" s="112">
        <f t="shared" si="52"/>
        <v>-16.73</v>
      </c>
      <c r="H265" s="111">
        <f t="shared" si="53"/>
        <v>-6.38</v>
      </c>
      <c r="I265" s="111">
        <f t="shared" si="54"/>
        <v>2556.6400000000099</v>
      </c>
      <c r="J265" s="111">
        <f t="shared" si="55"/>
        <v>-2456.6400000000099</v>
      </c>
      <c r="K265" s="113">
        <f t="shared" si="56"/>
        <v>-24.566400000000097</v>
      </c>
      <c r="L265" s="113">
        <f t="shared" si="57"/>
        <v>25.566400000000097</v>
      </c>
    </row>
    <row r="266" spans="2:12">
      <c r="B266" s="104">
        <v>259</v>
      </c>
      <c r="C266" s="5"/>
      <c r="D266" s="112">
        <f t="shared" si="50"/>
        <v>1</v>
      </c>
      <c r="E266" s="112">
        <f t="shared" ref="E266:E329" si="58">+$E$8</f>
        <v>1</v>
      </c>
      <c r="F266" s="111">
        <f t="shared" si="51"/>
        <v>21.31</v>
      </c>
      <c r="G266" s="112">
        <f t="shared" si="52"/>
        <v>-16.93</v>
      </c>
      <c r="H266" s="111">
        <f t="shared" si="53"/>
        <v>-6.38</v>
      </c>
      <c r="I266" s="111">
        <f t="shared" si="54"/>
        <v>2579.9500000000098</v>
      </c>
      <c r="J266" s="111">
        <f t="shared" si="55"/>
        <v>-2479.9500000000098</v>
      </c>
      <c r="K266" s="113">
        <f t="shared" si="56"/>
        <v>-24.799500000000098</v>
      </c>
      <c r="L266" s="113">
        <f t="shared" si="57"/>
        <v>25.799500000000098</v>
      </c>
    </row>
    <row r="267" spans="2:12">
      <c r="B267" s="104">
        <v>260</v>
      </c>
      <c r="C267" s="5"/>
      <c r="D267" s="112">
        <f t="shared" si="50"/>
        <v>1</v>
      </c>
      <c r="E267" s="112">
        <f t="shared" si="58"/>
        <v>1</v>
      </c>
      <c r="F267" s="111">
        <f t="shared" si="51"/>
        <v>21.5</v>
      </c>
      <c r="G267" s="112">
        <f t="shared" si="52"/>
        <v>-17.12</v>
      </c>
      <c r="H267" s="111">
        <f t="shared" si="53"/>
        <v>-6.38</v>
      </c>
      <c r="I267" s="111">
        <f t="shared" si="54"/>
        <v>2603.4500000000098</v>
      </c>
      <c r="J267" s="111">
        <f t="shared" si="55"/>
        <v>-2503.4500000000098</v>
      </c>
      <c r="K267" s="113">
        <f t="shared" si="56"/>
        <v>-25.034500000000097</v>
      </c>
      <c r="L267" s="113">
        <f t="shared" si="57"/>
        <v>26.034500000000097</v>
      </c>
    </row>
    <row r="268" spans="2:12">
      <c r="B268" s="104">
        <v>261</v>
      </c>
      <c r="C268" s="5"/>
      <c r="D268" s="112">
        <f t="shared" si="50"/>
        <v>1</v>
      </c>
      <c r="E268" s="112">
        <f t="shared" si="58"/>
        <v>1</v>
      </c>
      <c r="F268" s="111">
        <f t="shared" si="51"/>
        <v>21.7</v>
      </c>
      <c r="G268" s="112">
        <f t="shared" si="52"/>
        <v>-17.32</v>
      </c>
      <c r="H268" s="111">
        <f t="shared" si="53"/>
        <v>-6.38</v>
      </c>
      <c r="I268" s="111">
        <f t="shared" si="54"/>
        <v>2627.1500000000101</v>
      </c>
      <c r="J268" s="111">
        <f t="shared" si="55"/>
        <v>-2527.1500000000101</v>
      </c>
      <c r="K268" s="113">
        <f t="shared" si="56"/>
        <v>-25.271500000000103</v>
      </c>
      <c r="L268" s="113">
        <f t="shared" si="57"/>
        <v>26.271500000000103</v>
      </c>
    </row>
    <row r="269" spans="2:12">
      <c r="B269" s="104">
        <v>262</v>
      </c>
      <c r="C269" s="5"/>
      <c r="D269" s="112">
        <f t="shared" si="50"/>
        <v>1</v>
      </c>
      <c r="E269" s="112">
        <f t="shared" si="58"/>
        <v>1</v>
      </c>
      <c r="F269" s="111">
        <f t="shared" si="51"/>
        <v>21.89</v>
      </c>
      <c r="G269" s="112">
        <f t="shared" si="52"/>
        <v>-17.510000000000002</v>
      </c>
      <c r="H269" s="111">
        <f t="shared" si="53"/>
        <v>-6.38</v>
      </c>
      <c r="I269" s="111">
        <f t="shared" si="54"/>
        <v>2651.0400000000104</v>
      </c>
      <c r="J269" s="111">
        <f t="shared" si="55"/>
        <v>-2551.0400000000104</v>
      </c>
      <c r="K269" s="113">
        <f t="shared" si="56"/>
        <v>-25.510400000000104</v>
      </c>
      <c r="L269" s="113">
        <f t="shared" si="57"/>
        <v>26.510400000000104</v>
      </c>
    </row>
    <row r="270" spans="2:12">
      <c r="B270" s="104">
        <v>263</v>
      </c>
      <c r="C270" s="5"/>
      <c r="D270" s="112">
        <f t="shared" si="50"/>
        <v>1</v>
      </c>
      <c r="E270" s="112">
        <f t="shared" si="58"/>
        <v>1</v>
      </c>
      <c r="F270" s="111">
        <f t="shared" si="51"/>
        <v>22.09</v>
      </c>
      <c r="G270" s="112">
        <f t="shared" si="52"/>
        <v>-17.71</v>
      </c>
      <c r="H270" s="111">
        <f t="shared" si="53"/>
        <v>-6.38</v>
      </c>
      <c r="I270" s="111">
        <f t="shared" si="54"/>
        <v>2675.1300000000106</v>
      </c>
      <c r="J270" s="111">
        <f t="shared" si="55"/>
        <v>-2575.1300000000106</v>
      </c>
      <c r="K270" s="113">
        <f t="shared" si="56"/>
        <v>-25.751300000000107</v>
      </c>
      <c r="L270" s="113">
        <f t="shared" si="57"/>
        <v>26.751300000000107</v>
      </c>
    </row>
    <row r="271" spans="2:12">
      <c r="B271" s="104">
        <v>264</v>
      </c>
      <c r="C271" s="5"/>
      <c r="D271" s="112">
        <f t="shared" si="50"/>
        <v>1</v>
      </c>
      <c r="E271" s="112">
        <f t="shared" si="58"/>
        <v>1</v>
      </c>
      <c r="F271" s="111">
        <f t="shared" si="51"/>
        <v>22.29</v>
      </c>
      <c r="G271" s="112">
        <f t="shared" si="52"/>
        <v>-17.91</v>
      </c>
      <c r="H271" s="111">
        <f t="shared" si="53"/>
        <v>-6.38</v>
      </c>
      <c r="I271" s="111">
        <f t="shared" si="54"/>
        <v>2699.4200000000105</v>
      </c>
      <c r="J271" s="111">
        <f t="shared" si="55"/>
        <v>-2599.4200000000105</v>
      </c>
      <c r="K271" s="113">
        <f t="shared" si="56"/>
        <v>-25.994200000000106</v>
      </c>
      <c r="L271" s="113">
        <f t="shared" si="57"/>
        <v>26.994200000000106</v>
      </c>
    </row>
    <row r="272" spans="2:12">
      <c r="B272" s="104">
        <v>265</v>
      </c>
      <c r="C272" s="5"/>
      <c r="D272" s="112">
        <f t="shared" si="50"/>
        <v>1</v>
      </c>
      <c r="E272" s="112">
        <f t="shared" si="58"/>
        <v>1</v>
      </c>
      <c r="F272" s="111">
        <f t="shared" si="51"/>
        <v>22.5</v>
      </c>
      <c r="G272" s="112">
        <f t="shared" si="52"/>
        <v>-18.12</v>
      </c>
      <c r="H272" s="111">
        <f t="shared" si="53"/>
        <v>-6.38</v>
      </c>
      <c r="I272" s="111">
        <f t="shared" si="54"/>
        <v>2723.9200000000105</v>
      </c>
      <c r="J272" s="111">
        <f t="shared" si="55"/>
        <v>-2623.9200000000105</v>
      </c>
      <c r="K272" s="113">
        <f t="shared" si="56"/>
        <v>-26.239200000000107</v>
      </c>
      <c r="L272" s="113">
        <f t="shared" si="57"/>
        <v>27.239200000000107</v>
      </c>
    </row>
    <row r="273" spans="2:12">
      <c r="B273" s="104">
        <v>266</v>
      </c>
      <c r="C273" s="5"/>
      <c r="D273" s="112">
        <f t="shared" si="50"/>
        <v>1</v>
      </c>
      <c r="E273" s="112">
        <f t="shared" si="58"/>
        <v>1</v>
      </c>
      <c r="F273" s="111">
        <f t="shared" si="51"/>
        <v>22.7</v>
      </c>
      <c r="G273" s="112">
        <f t="shared" si="52"/>
        <v>-18.32</v>
      </c>
      <c r="H273" s="111">
        <f t="shared" si="53"/>
        <v>-6.38</v>
      </c>
      <c r="I273" s="111">
        <f t="shared" si="54"/>
        <v>2748.6200000000108</v>
      </c>
      <c r="J273" s="111">
        <f t="shared" si="55"/>
        <v>-2648.6200000000108</v>
      </c>
      <c r="K273" s="113">
        <f t="shared" si="56"/>
        <v>-26.486200000000107</v>
      </c>
      <c r="L273" s="113">
        <f t="shared" si="57"/>
        <v>27.486200000000107</v>
      </c>
    </row>
    <row r="274" spans="2:12">
      <c r="B274" s="104">
        <v>267</v>
      </c>
      <c r="C274" s="5"/>
      <c r="D274" s="112">
        <f t="shared" si="50"/>
        <v>1</v>
      </c>
      <c r="E274" s="112">
        <f t="shared" si="58"/>
        <v>1</v>
      </c>
      <c r="F274" s="111">
        <f t="shared" si="51"/>
        <v>22.91</v>
      </c>
      <c r="G274" s="112">
        <f t="shared" si="52"/>
        <v>-18.53</v>
      </c>
      <c r="H274" s="111">
        <f t="shared" si="53"/>
        <v>-6.38</v>
      </c>
      <c r="I274" s="111">
        <f t="shared" si="54"/>
        <v>2773.5300000000111</v>
      </c>
      <c r="J274" s="111">
        <f t="shared" si="55"/>
        <v>-2673.5300000000111</v>
      </c>
      <c r="K274" s="113">
        <f t="shared" si="56"/>
        <v>-26.735300000000112</v>
      </c>
      <c r="L274" s="113">
        <f t="shared" si="57"/>
        <v>27.735300000000112</v>
      </c>
    </row>
    <row r="275" spans="2:12">
      <c r="B275" s="104">
        <v>268</v>
      </c>
      <c r="C275" s="5"/>
      <c r="D275" s="112">
        <f t="shared" si="50"/>
        <v>1</v>
      </c>
      <c r="E275" s="112">
        <f t="shared" si="58"/>
        <v>1</v>
      </c>
      <c r="F275" s="111">
        <f t="shared" si="51"/>
        <v>23.11</v>
      </c>
      <c r="G275" s="112">
        <f t="shared" si="52"/>
        <v>-18.73</v>
      </c>
      <c r="H275" s="111">
        <f t="shared" si="53"/>
        <v>-6.38</v>
      </c>
      <c r="I275" s="111">
        <f t="shared" si="54"/>
        <v>2798.6400000000112</v>
      </c>
      <c r="J275" s="111">
        <f t="shared" si="55"/>
        <v>-2698.6400000000112</v>
      </c>
      <c r="K275" s="113">
        <f t="shared" si="56"/>
        <v>-26.986400000000113</v>
      </c>
      <c r="L275" s="113">
        <f t="shared" si="57"/>
        <v>27.986400000000113</v>
      </c>
    </row>
    <row r="276" spans="2:12">
      <c r="B276" s="104">
        <v>269</v>
      </c>
      <c r="C276" s="5"/>
      <c r="D276" s="112">
        <f t="shared" si="50"/>
        <v>1</v>
      </c>
      <c r="E276" s="112">
        <f t="shared" si="58"/>
        <v>1</v>
      </c>
      <c r="F276" s="111">
        <f t="shared" si="51"/>
        <v>23.32</v>
      </c>
      <c r="G276" s="112">
        <f t="shared" si="52"/>
        <v>-18.940000000000001</v>
      </c>
      <c r="H276" s="111">
        <f t="shared" si="53"/>
        <v>-6.38</v>
      </c>
      <c r="I276" s="111">
        <f t="shared" si="54"/>
        <v>2823.9600000000114</v>
      </c>
      <c r="J276" s="111">
        <f t="shared" si="55"/>
        <v>-2723.9600000000114</v>
      </c>
      <c r="K276" s="113">
        <f t="shared" si="56"/>
        <v>-27.239600000000113</v>
      </c>
      <c r="L276" s="113">
        <f t="shared" si="57"/>
        <v>28.239600000000113</v>
      </c>
    </row>
    <row r="277" spans="2:12">
      <c r="B277" s="104">
        <v>270</v>
      </c>
      <c r="C277" s="5"/>
      <c r="D277" s="112">
        <f t="shared" si="50"/>
        <v>1</v>
      </c>
      <c r="E277" s="112">
        <f t="shared" si="58"/>
        <v>1</v>
      </c>
      <c r="F277" s="111">
        <f t="shared" si="51"/>
        <v>23.53</v>
      </c>
      <c r="G277" s="112">
        <f t="shared" si="52"/>
        <v>-19.149999999999999</v>
      </c>
      <c r="H277" s="111">
        <f t="shared" si="53"/>
        <v>-6.38</v>
      </c>
      <c r="I277" s="111">
        <f t="shared" si="54"/>
        <v>2849.4900000000116</v>
      </c>
      <c r="J277" s="111">
        <f t="shared" si="55"/>
        <v>-2749.4900000000116</v>
      </c>
      <c r="K277" s="113">
        <f t="shared" si="56"/>
        <v>-27.494900000000115</v>
      </c>
      <c r="L277" s="113">
        <f t="shared" si="57"/>
        <v>28.494900000000115</v>
      </c>
    </row>
    <row r="278" spans="2:12">
      <c r="B278" s="104">
        <v>271</v>
      </c>
      <c r="C278" s="5"/>
      <c r="D278" s="112">
        <f t="shared" si="50"/>
        <v>1</v>
      </c>
      <c r="E278" s="112">
        <f t="shared" si="58"/>
        <v>1</v>
      </c>
      <c r="F278" s="111">
        <f t="shared" si="51"/>
        <v>23.75</v>
      </c>
      <c r="G278" s="112">
        <f t="shared" si="52"/>
        <v>-19.37</v>
      </c>
      <c r="H278" s="111">
        <f t="shared" si="53"/>
        <v>-6.38</v>
      </c>
      <c r="I278" s="111">
        <f t="shared" si="54"/>
        <v>2875.2400000000116</v>
      </c>
      <c r="J278" s="111">
        <f t="shared" si="55"/>
        <v>-2775.2400000000116</v>
      </c>
      <c r="K278" s="113">
        <f t="shared" si="56"/>
        <v>-27.752400000000115</v>
      </c>
      <c r="L278" s="113">
        <f t="shared" si="57"/>
        <v>28.752400000000115</v>
      </c>
    </row>
    <row r="279" spans="2:12">
      <c r="B279" s="104">
        <v>272</v>
      </c>
      <c r="C279" s="5"/>
      <c r="D279" s="112">
        <f t="shared" si="50"/>
        <v>1</v>
      </c>
      <c r="E279" s="112">
        <f t="shared" si="58"/>
        <v>1</v>
      </c>
      <c r="F279" s="111">
        <f t="shared" si="51"/>
        <v>23.96</v>
      </c>
      <c r="G279" s="112">
        <f t="shared" si="52"/>
        <v>-19.579999999999998</v>
      </c>
      <c r="H279" s="111">
        <f t="shared" si="53"/>
        <v>-6.38</v>
      </c>
      <c r="I279" s="111">
        <f t="shared" si="54"/>
        <v>2901.2000000000116</v>
      </c>
      <c r="J279" s="111">
        <f t="shared" si="55"/>
        <v>-2801.2000000000116</v>
      </c>
      <c r="K279" s="113">
        <f t="shared" si="56"/>
        <v>-28.012000000000118</v>
      </c>
      <c r="L279" s="113">
        <f t="shared" si="57"/>
        <v>29.012000000000118</v>
      </c>
    </row>
    <row r="280" spans="2:12">
      <c r="B280" s="104">
        <v>273</v>
      </c>
      <c r="C280" s="5"/>
      <c r="D280" s="112">
        <f t="shared" si="50"/>
        <v>1</v>
      </c>
      <c r="E280" s="112">
        <f t="shared" si="58"/>
        <v>1</v>
      </c>
      <c r="F280" s="111">
        <f t="shared" si="51"/>
        <v>24.18</v>
      </c>
      <c r="G280" s="112">
        <f t="shared" si="52"/>
        <v>-19.8</v>
      </c>
      <c r="H280" s="111">
        <f t="shared" si="53"/>
        <v>-6.38</v>
      </c>
      <c r="I280" s="111">
        <f t="shared" si="54"/>
        <v>2927.3800000000119</v>
      </c>
      <c r="J280" s="111">
        <f t="shared" si="55"/>
        <v>-2827.3800000000119</v>
      </c>
      <c r="K280" s="113">
        <f t="shared" si="56"/>
        <v>-28.273800000000119</v>
      </c>
      <c r="L280" s="113">
        <f t="shared" si="57"/>
        <v>29.273800000000119</v>
      </c>
    </row>
    <row r="281" spans="2:12">
      <c r="B281" s="104">
        <v>274</v>
      </c>
      <c r="C281" s="5"/>
      <c r="D281" s="112">
        <f t="shared" si="50"/>
        <v>1</v>
      </c>
      <c r="E281" s="112">
        <f t="shared" si="58"/>
        <v>1</v>
      </c>
      <c r="F281" s="111">
        <f t="shared" si="51"/>
        <v>24.39</v>
      </c>
      <c r="G281" s="112">
        <f t="shared" si="52"/>
        <v>-20.010000000000002</v>
      </c>
      <c r="H281" s="111">
        <f t="shared" si="53"/>
        <v>-6.38</v>
      </c>
      <c r="I281" s="111">
        <f t="shared" si="54"/>
        <v>2953.7700000000123</v>
      </c>
      <c r="J281" s="111">
        <f t="shared" si="55"/>
        <v>-2853.7700000000123</v>
      </c>
      <c r="K281" s="113">
        <f t="shared" si="56"/>
        <v>-28.537700000000122</v>
      </c>
      <c r="L281" s="113">
        <f t="shared" si="57"/>
        <v>29.537700000000122</v>
      </c>
    </row>
    <row r="282" spans="2:12">
      <c r="B282" s="104">
        <v>275</v>
      </c>
      <c r="C282" s="5"/>
      <c r="D282" s="112">
        <f t="shared" si="50"/>
        <v>1</v>
      </c>
      <c r="E282" s="112">
        <f t="shared" si="58"/>
        <v>1</v>
      </c>
      <c r="F282" s="111">
        <f t="shared" si="51"/>
        <v>24.61</v>
      </c>
      <c r="G282" s="112">
        <f t="shared" si="52"/>
        <v>-20.23</v>
      </c>
      <c r="H282" s="111">
        <f t="shared" si="53"/>
        <v>-6.38</v>
      </c>
      <c r="I282" s="111">
        <f t="shared" si="54"/>
        <v>2980.3800000000124</v>
      </c>
      <c r="J282" s="111">
        <f t="shared" si="55"/>
        <v>-2880.3800000000124</v>
      </c>
      <c r="K282" s="113">
        <f t="shared" si="56"/>
        <v>-28.803800000000123</v>
      </c>
      <c r="L282" s="113">
        <f t="shared" si="57"/>
        <v>29.803800000000123</v>
      </c>
    </row>
    <row r="283" spans="2:12">
      <c r="B283" s="104">
        <v>276</v>
      </c>
      <c r="C283" s="5"/>
      <c r="D283" s="112">
        <f t="shared" si="50"/>
        <v>1</v>
      </c>
      <c r="E283" s="112">
        <f t="shared" si="58"/>
        <v>1</v>
      </c>
      <c r="F283" s="111">
        <f t="shared" si="51"/>
        <v>24.84</v>
      </c>
      <c r="G283" s="112">
        <f t="shared" si="52"/>
        <v>-20.46</v>
      </c>
      <c r="H283" s="111">
        <f t="shared" si="53"/>
        <v>-6.38</v>
      </c>
      <c r="I283" s="111">
        <f t="shared" si="54"/>
        <v>3007.2200000000125</v>
      </c>
      <c r="J283" s="111">
        <f t="shared" si="55"/>
        <v>-2907.2200000000125</v>
      </c>
      <c r="K283" s="113">
        <f t="shared" si="56"/>
        <v>-29.072200000000127</v>
      </c>
      <c r="L283" s="113">
        <f t="shared" si="57"/>
        <v>30.072200000000127</v>
      </c>
    </row>
    <row r="284" spans="2:12">
      <c r="B284" s="104">
        <v>277</v>
      </c>
      <c r="C284" s="5"/>
      <c r="D284" s="112">
        <f t="shared" si="50"/>
        <v>1</v>
      </c>
      <c r="E284" s="112">
        <f t="shared" si="58"/>
        <v>1</v>
      </c>
      <c r="F284" s="111">
        <f t="shared" si="51"/>
        <v>25.06</v>
      </c>
      <c r="G284" s="112">
        <f t="shared" si="52"/>
        <v>-20.68</v>
      </c>
      <c r="H284" s="111">
        <f t="shared" si="53"/>
        <v>-6.38</v>
      </c>
      <c r="I284" s="111">
        <f t="shared" si="54"/>
        <v>3034.2800000000125</v>
      </c>
      <c r="J284" s="111">
        <f t="shared" si="55"/>
        <v>-2934.2800000000125</v>
      </c>
      <c r="K284" s="113">
        <f t="shared" si="56"/>
        <v>-29.342800000000125</v>
      </c>
      <c r="L284" s="113">
        <f t="shared" si="57"/>
        <v>30.342800000000125</v>
      </c>
    </row>
    <row r="285" spans="2:12">
      <c r="B285" s="104">
        <v>278</v>
      </c>
      <c r="C285" s="5"/>
      <c r="D285" s="112">
        <f t="shared" si="50"/>
        <v>1</v>
      </c>
      <c r="E285" s="112">
        <f t="shared" si="58"/>
        <v>1</v>
      </c>
      <c r="F285" s="111">
        <f t="shared" si="51"/>
        <v>25.29</v>
      </c>
      <c r="G285" s="112">
        <f t="shared" si="52"/>
        <v>-20.91</v>
      </c>
      <c r="H285" s="111">
        <f t="shared" si="53"/>
        <v>-6.38</v>
      </c>
      <c r="I285" s="111">
        <f t="shared" si="54"/>
        <v>3061.5700000000124</v>
      </c>
      <c r="J285" s="111">
        <f t="shared" si="55"/>
        <v>-2961.5700000000124</v>
      </c>
      <c r="K285" s="113">
        <f t="shared" si="56"/>
        <v>-29.615700000000125</v>
      </c>
      <c r="L285" s="113">
        <f t="shared" si="57"/>
        <v>30.615700000000125</v>
      </c>
    </row>
    <row r="286" spans="2:12">
      <c r="B286" s="104">
        <v>279</v>
      </c>
      <c r="C286" s="5"/>
      <c r="D286" s="112">
        <f t="shared" si="50"/>
        <v>1</v>
      </c>
      <c r="E286" s="112">
        <f t="shared" si="58"/>
        <v>1</v>
      </c>
      <c r="F286" s="111">
        <f t="shared" si="51"/>
        <v>25.51</v>
      </c>
      <c r="G286" s="112">
        <f t="shared" si="52"/>
        <v>-21.13</v>
      </c>
      <c r="H286" s="111">
        <f t="shared" si="53"/>
        <v>-6.38</v>
      </c>
      <c r="I286" s="111">
        <f t="shared" si="54"/>
        <v>3089.0800000000127</v>
      </c>
      <c r="J286" s="111">
        <f t="shared" si="55"/>
        <v>-2989.0800000000127</v>
      </c>
      <c r="K286" s="113">
        <f t="shared" si="56"/>
        <v>-29.890800000000127</v>
      </c>
      <c r="L286" s="113">
        <f t="shared" si="57"/>
        <v>30.890800000000127</v>
      </c>
    </row>
    <row r="287" spans="2:12">
      <c r="B287" s="104">
        <v>280</v>
      </c>
      <c r="C287" s="5"/>
      <c r="D287" s="112">
        <f t="shared" si="50"/>
        <v>1</v>
      </c>
      <c r="E287" s="112">
        <f t="shared" si="58"/>
        <v>1</v>
      </c>
      <c r="F287" s="111">
        <f t="shared" si="51"/>
        <v>25.74</v>
      </c>
      <c r="G287" s="112">
        <f t="shared" si="52"/>
        <v>-21.36</v>
      </c>
      <c r="H287" s="111">
        <f t="shared" si="53"/>
        <v>-6.38</v>
      </c>
      <c r="I287" s="111">
        <f t="shared" si="54"/>
        <v>3116.8200000000129</v>
      </c>
      <c r="J287" s="111">
        <f t="shared" si="55"/>
        <v>-3016.8200000000129</v>
      </c>
      <c r="K287" s="113">
        <f t="shared" si="56"/>
        <v>-30.16820000000013</v>
      </c>
      <c r="L287" s="113">
        <f t="shared" si="57"/>
        <v>31.16820000000013</v>
      </c>
    </row>
    <row r="288" spans="2:12">
      <c r="B288" s="104">
        <v>281</v>
      </c>
      <c r="C288" s="5"/>
      <c r="D288" s="112">
        <f t="shared" si="50"/>
        <v>1</v>
      </c>
      <c r="E288" s="112">
        <f t="shared" si="58"/>
        <v>1</v>
      </c>
      <c r="F288" s="111">
        <f t="shared" si="51"/>
        <v>25.97</v>
      </c>
      <c r="G288" s="112">
        <f t="shared" si="52"/>
        <v>-21.59</v>
      </c>
      <c r="H288" s="111">
        <f t="shared" si="53"/>
        <v>-6.38</v>
      </c>
      <c r="I288" s="111">
        <f t="shared" si="54"/>
        <v>3144.7900000000132</v>
      </c>
      <c r="J288" s="111">
        <f t="shared" si="55"/>
        <v>-3044.7900000000132</v>
      </c>
      <c r="K288" s="113">
        <f t="shared" si="56"/>
        <v>-30.447900000000132</v>
      </c>
      <c r="L288" s="113">
        <f t="shared" si="57"/>
        <v>31.447900000000132</v>
      </c>
    </row>
    <row r="289" spans="2:12">
      <c r="B289" s="104">
        <v>282</v>
      </c>
      <c r="C289" s="5"/>
      <c r="D289" s="112">
        <f t="shared" ref="D289:D352" si="59">IF(L288&gt;=0.8,$D$8,0)</f>
        <v>1</v>
      </c>
      <c r="E289" s="112">
        <f t="shared" si="58"/>
        <v>1</v>
      </c>
      <c r="F289" s="111">
        <f t="shared" ref="F289:F352" si="60">ROUND($C$3/12*I288,2)</f>
        <v>26.21</v>
      </c>
      <c r="G289" s="112">
        <f t="shared" ref="G289:G352" si="61">ROUND(IF(I288&gt;=($C$5-F289),$C$5-F289,I288),2)</f>
        <v>-21.83</v>
      </c>
      <c r="H289" s="111">
        <f t="shared" ref="H289:H352" si="62">ROUND(IF($C$9&lt;=I288,C289-D289-E289-$C$5,C289-D289-E289-G289),2)</f>
        <v>-6.38</v>
      </c>
      <c r="I289" s="111">
        <f t="shared" ref="I289:I352" si="63">I288-G289-H289</f>
        <v>3173.0000000000132</v>
      </c>
      <c r="J289" s="111">
        <f t="shared" ref="J289:J352" si="64">+$C$1-I289</f>
        <v>-3073.0000000000132</v>
      </c>
      <c r="K289" s="113">
        <f t="shared" ref="K289:K352" si="65">1-L289</f>
        <v>-30.730000000000132</v>
      </c>
      <c r="L289" s="113">
        <f t="shared" ref="L289:L352" si="66">I289/$C$1</f>
        <v>31.730000000000132</v>
      </c>
    </row>
    <row r="290" spans="2:12">
      <c r="B290" s="104">
        <v>283</v>
      </c>
      <c r="C290" s="5"/>
      <c r="D290" s="112">
        <f t="shared" si="59"/>
        <v>1</v>
      </c>
      <c r="E290" s="112">
        <f t="shared" si="58"/>
        <v>1</v>
      </c>
      <c r="F290" s="111">
        <f t="shared" si="60"/>
        <v>26.44</v>
      </c>
      <c r="G290" s="112">
        <f t="shared" si="61"/>
        <v>-22.06</v>
      </c>
      <c r="H290" s="111">
        <f t="shared" si="62"/>
        <v>-6.38</v>
      </c>
      <c r="I290" s="111">
        <f t="shared" si="63"/>
        <v>3201.4400000000132</v>
      </c>
      <c r="J290" s="111">
        <f t="shared" si="64"/>
        <v>-3101.4400000000132</v>
      </c>
      <c r="K290" s="113">
        <f t="shared" si="65"/>
        <v>-31.01440000000013</v>
      </c>
      <c r="L290" s="113">
        <f t="shared" si="66"/>
        <v>32.01440000000013</v>
      </c>
    </row>
    <row r="291" spans="2:12">
      <c r="B291" s="104">
        <v>284</v>
      </c>
      <c r="C291" s="5"/>
      <c r="D291" s="112">
        <f t="shared" si="59"/>
        <v>1</v>
      </c>
      <c r="E291" s="112">
        <f t="shared" si="58"/>
        <v>1</v>
      </c>
      <c r="F291" s="111">
        <f t="shared" si="60"/>
        <v>26.68</v>
      </c>
      <c r="G291" s="112">
        <f t="shared" si="61"/>
        <v>-22.3</v>
      </c>
      <c r="H291" s="111">
        <f t="shared" si="62"/>
        <v>-6.38</v>
      </c>
      <c r="I291" s="111">
        <f t="shared" si="63"/>
        <v>3230.1200000000135</v>
      </c>
      <c r="J291" s="111">
        <f t="shared" si="64"/>
        <v>-3130.1200000000135</v>
      </c>
      <c r="K291" s="113">
        <f t="shared" si="65"/>
        <v>-31.301200000000136</v>
      </c>
      <c r="L291" s="113">
        <f t="shared" si="66"/>
        <v>32.301200000000136</v>
      </c>
    </row>
    <row r="292" spans="2:12">
      <c r="B292" s="104">
        <v>285</v>
      </c>
      <c r="C292" s="5"/>
      <c r="D292" s="112">
        <f t="shared" si="59"/>
        <v>1</v>
      </c>
      <c r="E292" s="112">
        <f t="shared" si="58"/>
        <v>1</v>
      </c>
      <c r="F292" s="111">
        <f t="shared" si="60"/>
        <v>26.92</v>
      </c>
      <c r="G292" s="112">
        <f t="shared" si="61"/>
        <v>-22.54</v>
      </c>
      <c r="H292" s="111">
        <f t="shared" si="62"/>
        <v>-6.38</v>
      </c>
      <c r="I292" s="111">
        <f t="shared" si="63"/>
        <v>3259.0400000000136</v>
      </c>
      <c r="J292" s="111">
        <f t="shared" si="64"/>
        <v>-3159.0400000000136</v>
      </c>
      <c r="K292" s="113">
        <f t="shared" si="65"/>
        <v>-31.590400000000137</v>
      </c>
      <c r="L292" s="113">
        <f t="shared" si="66"/>
        <v>32.590400000000137</v>
      </c>
    </row>
    <row r="293" spans="2:12">
      <c r="B293" s="104">
        <v>286</v>
      </c>
      <c r="C293" s="5"/>
      <c r="D293" s="112">
        <f t="shared" si="59"/>
        <v>1</v>
      </c>
      <c r="E293" s="112">
        <f t="shared" si="58"/>
        <v>1</v>
      </c>
      <c r="F293" s="111">
        <f t="shared" si="60"/>
        <v>27.16</v>
      </c>
      <c r="G293" s="112">
        <f t="shared" si="61"/>
        <v>-22.78</v>
      </c>
      <c r="H293" s="111">
        <f t="shared" si="62"/>
        <v>-6.38</v>
      </c>
      <c r="I293" s="111">
        <f t="shared" si="63"/>
        <v>3288.2000000000139</v>
      </c>
      <c r="J293" s="111">
        <f t="shared" si="64"/>
        <v>-3188.2000000000139</v>
      </c>
      <c r="K293" s="113">
        <f t="shared" si="65"/>
        <v>-31.88200000000014</v>
      </c>
      <c r="L293" s="113">
        <f t="shared" si="66"/>
        <v>32.88200000000014</v>
      </c>
    </row>
    <row r="294" spans="2:12">
      <c r="B294" s="104">
        <v>287</v>
      </c>
      <c r="C294" s="5"/>
      <c r="D294" s="112">
        <f t="shared" si="59"/>
        <v>1</v>
      </c>
      <c r="E294" s="112">
        <f t="shared" si="58"/>
        <v>1</v>
      </c>
      <c r="F294" s="111">
        <f t="shared" si="60"/>
        <v>27.4</v>
      </c>
      <c r="G294" s="112">
        <f t="shared" si="61"/>
        <v>-23.02</v>
      </c>
      <c r="H294" s="111">
        <f t="shared" si="62"/>
        <v>-6.38</v>
      </c>
      <c r="I294" s="111">
        <f t="shared" si="63"/>
        <v>3317.600000000014</v>
      </c>
      <c r="J294" s="111">
        <f t="shared" si="64"/>
        <v>-3217.600000000014</v>
      </c>
      <c r="K294" s="113">
        <f t="shared" si="65"/>
        <v>-32.176000000000137</v>
      </c>
      <c r="L294" s="113">
        <f t="shared" si="66"/>
        <v>33.176000000000137</v>
      </c>
    </row>
    <row r="295" spans="2:12">
      <c r="B295" s="104">
        <v>288</v>
      </c>
      <c r="C295" s="5"/>
      <c r="D295" s="112">
        <f t="shared" si="59"/>
        <v>1</v>
      </c>
      <c r="E295" s="112">
        <f t="shared" si="58"/>
        <v>1</v>
      </c>
      <c r="F295" s="111">
        <f t="shared" si="60"/>
        <v>27.65</v>
      </c>
      <c r="G295" s="112">
        <f t="shared" si="61"/>
        <v>-23.27</v>
      </c>
      <c r="H295" s="111">
        <f t="shared" si="62"/>
        <v>-6.38</v>
      </c>
      <c r="I295" s="111">
        <f t="shared" si="63"/>
        <v>3347.2500000000141</v>
      </c>
      <c r="J295" s="111">
        <f t="shared" si="64"/>
        <v>-3247.2500000000141</v>
      </c>
      <c r="K295" s="113">
        <f t="shared" si="65"/>
        <v>-32.472500000000139</v>
      </c>
      <c r="L295" s="113">
        <f t="shared" si="66"/>
        <v>33.472500000000139</v>
      </c>
    </row>
    <row r="296" spans="2:12">
      <c r="B296" s="104">
        <v>289</v>
      </c>
      <c r="C296" s="5"/>
      <c r="D296" s="112">
        <f t="shared" si="59"/>
        <v>1</v>
      </c>
      <c r="E296" s="112">
        <f t="shared" si="58"/>
        <v>1</v>
      </c>
      <c r="F296" s="111">
        <f t="shared" si="60"/>
        <v>27.89</v>
      </c>
      <c r="G296" s="112">
        <f t="shared" si="61"/>
        <v>-23.51</v>
      </c>
      <c r="H296" s="111">
        <f t="shared" si="62"/>
        <v>-6.38</v>
      </c>
      <c r="I296" s="111">
        <f t="shared" si="63"/>
        <v>3377.1400000000144</v>
      </c>
      <c r="J296" s="111">
        <f t="shared" si="64"/>
        <v>-3277.1400000000144</v>
      </c>
      <c r="K296" s="113">
        <f t="shared" si="65"/>
        <v>-32.771400000000142</v>
      </c>
      <c r="L296" s="113">
        <f t="shared" si="66"/>
        <v>33.771400000000142</v>
      </c>
    </row>
    <row r="297" spans="2:12">
      <c r="B297" s="104">
        <v>290</v>
      </c>
      <c r="C297" s="5"/>
      <c r="D297" s="112">
        <f t="shared" si="59"/>
        <v>1</v>
      </c>
      <c r="E297" s="112">
        <f t="shared" si="58"/>
        <v>1</v>
      </c>
      <c r="F297" s="111">
        <f t="shared" si="60"/>
        <v>28.14</v>
      </c>
      <c r="G297" s="112">
        <f t="shared" si="61"/>
        <v>-23.76</v>
      </c>
      <c r="H297" s="111">
        <f t="shared" si="62"/>
        <v>-6.38</v>
      </c>
      <c r="I297" s="111">
        <f t="shared" si="63"/>
        <v>3407.2800000000148</v>
      </c>
      <c r="J297" s="111">
        <f t="shared" si="64"/>
        <v>-3307.2800000000148</v>
      </c>
      <c r="K297" s="113">
        <f t="shared" si="65"/>
        <v>-33.07280000000015</v>
      </c>
      <c r="L297" s="113">
        <f t="shared" si="66"/>
        <v>34.07280000000015</v>
      </c>
    </row>
    <row r="298" spans="2:12">
      <c r="B298" s="104">
        <v>291</v>
      </c>
      <c r="C298" s="5"/>
      <c r="D298" s="112">
        <f t="shared" si="59"/>
        <v>1</v>
      </c>
      <c r="E298" s="112">
        <f t="shared" si="58"/>
        <v>1</v>
      </c>
      <c r="F298" s="111">
        <f t="shared" si="60"/>
        <v>28.39</v>
      </c>
      <c r="G298" s="112">
        <f t="shared" si="61"/>
        <v>-24.01</v>
      </c>
      <c r="H298" s="111">
        <f t="shared" si="62"/>
        <v>-6.38</v>
      </c>
      <c r="I298" s="111">
        <f t="shared" si="63"/>
        <v>3437.6700000000151</v>
      </c>
      <c r="J298" s="111">
        <f t="shared" si="64"/>
        <v>-3337.6700000000151</v>
      </c>
      <c r="K298" s="113">
        <f t="shared" si="65"/>
        <v>-33.376700000000149</v>
      </c>
      <c r="L298" s="113">
        <f t="shared" si="66"/>
        <v>34.376700000000149</v>
      </c>
    </row>
    <row r="299" spans="2:12">
      <c r="B299" s="104">
        <v>292</v>
      </c>
      <c r="C299" s="5"/>
      <c r="D299" s="112">
        <f t="shared" si="59"/>
        <v>1</v>
      </c>
      <c r="E299" s="112">
        <f t="shared" si="58"/>
        <v>1</v>
      </c>
      <c r="F299" s="111">
        <f t="shared" si="60"/>
        <v>28.65</v>
      </c>
      <c r="G299" s="112">
        <f t="shared" si="61"/>
        <v>-24.27</v>
      </c>
      <c r="H299" s="111">
        <f t="shared" si="62"/>
        <v>-6.38</v>
      </c>
      <c r="I299" s="111">
        <f t="shared" si="63"/>
        <v>3468.3200000000152</v>
      </c>
      <c r="J299" s="111">
        <f t="shared" si="64"/>
        <v>-3368.3200000000152</v>
      </c>
      <c r="K299" s="113">
        <f t="shared" si="65"/>
        <v>-33.683200000000149</v>
      </c>
      <c r="L299" s="113">
        <f t="shared" si="66"/>
        <v>34.683200000000149</v>
      </c>
    </row>
    <row r="300" spans="2:12">
      <c r="B300" s="104">
        <v>293</v>
      </c>
      <c r="C300" s="5"/>
      <c r="D300" s="112">
        <f t="shared" si="59"/>
        <v>1</v>
      </c>
      <c r="E300" s="112">
        <f t="shared" si="58"/>
        <v>1</v>
      </c>
      <c r="F300" s="111">
        <f t="shared" si="60"/>
        <v>28.9</v>
      </c>
      <c r="G300" s="112">
        <f t="shared" si="61"/>
        <v>-24.52</v>
      </c>
      <c r="H300" s="111">
        <f t="shared" si="62"/>
        <v>-6.38</v>
      </c>
      <c r="I300" s="111">
        <f t="shared" si="63"/>
        <v>3499.2200000000153</v>
      </c>
      <c r="J300" s="111">
        <f t="shared" si="64"/>
        <v>-3399.2200000000153</v>
      </c>
      <c r="K300" s="113">
        <f t="shared" si="65"/>
        <v>-33.992200000000153</v>
      </c>
      <c r="L300" s="113">
        <f t="shared" si="66"/>
        <v>34.992200000000153</v>
      </c>
    </row>
    <row r="301" spans="2:12">
      <c r="B301" s="104">
        <v>294</v>
      </c>
      <c r="C301" s="5"/>
      <c r="D301" s="112">
        <f t="shared" si="59"/>
        <v>1</v>
      </c>
      <c r="E301" s="112">
        <f t="shared" si="58"/>
        <v>1</v>
      </c>
      <c r="F301" s="111">
        <f t="shared" si="60"/>
        <v>29.16</v>
      </c>
      <c r="G301" s="112">
        <f t="shared" si="61"/>
        <v>-24.78</v>
      </c>
      <c r="H301" s="111">
        <f t="shared" si="62"/>
        <v>-6.38</v>
      </c>
      <c r="I301" s="111">
        <f t="shared" si="63"/>
        <v>3530.3800000000156</v>
      </c>
      <c r="J301" s="111">
        <f t="shared" si="64"/>
        <v>-3430.3800000000156</v>
      </c>
      <c r="K301" s="113">
        <f t="shared" si="65"/>
        <v>-34.303800000000159</v>
      </c>
      <c r="L301" s="113">
        <f t="shared" si="66"/>
        <v>35.303800000000159</v>
      </c>
    </row>
    <row r="302" spans="2:12">
      <c r="B302" s="104">
        <v>295</v>
      </c>
      <c r="C302" s="5"/>
      <c r="D302" s="112">
        <f t="shared" si="59"/>
        <v>1</v>
      </c>
      <c r="E302" s="112">
        <f t="shared" si="58"/>
        <v>1</v>
      </c>
      <c r="F302" s="111">
        <f t="shared" si="60"/>
        <v>29.42</v>
      </c>
      <c r="G302" s="112">
        <f t="shared" si="61"/>
        <v>-25.04</v>
      </c>
      <c r="H302" s="111">
        <f t="shared" si="62"/>
        <v>-6.38</v>
      </c>
      <c r="I302" s="111">
        <f t="shared" si="63"/>
        <v>3561.8000000000156</v>
      </c>
      <c r="J302" s="111">
        <f t="shared" si="64"/>
        <v>-3461.8000000000156</v>
      </c>
      <c r="K302" s="113">
        <f t="shared" si="65"/>
        <v>-34.618000000000158</v>
      </c>
      <c r="L302" s="113">
        <f t="shared" si="66"/>
        <v>35.618000000000158</v>
      </c>
    </row>
    <row r="303" spans="2:12">
      <c r="B303" s="104">
        <v>296</v>
      </c>
      <c r="C303" s="5"/>
      <c r="D303" s="112">
        <f t="shared" si="59"/>
        <v>1</v>
      </c>
      <c r="E303" s="112">
        <f t="shared" si="58"/>
        <v>1</v>
      </c>
      <c r="F303" s="111">
        <f t="shared" si="60"/>
        <v>29.68</v>
      </c>
      <c r="G303" s="112">
        <f t="shared" si="61"/>
        <v>-25.3</v>
      </c>
      <c r="H303" s="111">
        <f t="shared" si="62"/>
        <v>-6.38</v>
      </c>
      <c r="I303" s="111">
        <f t="shared" si="63"/>
        <v>3593.4800000000159</v>
      </c>
      <c r="J303" s="111">
        <f t="shared" si="64"/>
        <v>-3493.4800000000159</v>
      </c>
      <c r="K303" s="113">
        <f t="shared" si="65"/>
        <v>-34.934800000000159</v>
      </c>
      <c r="L303" s="113">
        <f t="shared" si="66"/>
        <v>35.934800000000159</v>
      </c>
    </row>
    <row r="304" spans="2:12">
      <c r="B304" s="104">
        <v>297</v>
      </c>
      <c r="C304" s="5"/>
      <c r="D304" s="112">
        <f t="shared" si="59"/>
        <v>1</v>
      </c>
      <c r="E304" s="112">
        <f t="shared" si="58"/>
        <v>1</v>
      </c>
      <c r="F304" s="111">
        <f t="shared" si="60"/>
        <v>29.95</v>
      </c>
      <c r="G304" s="112">
        <f t="shared" si="61"/>
        <v>-25.57</v>
      </c>
      <c r="H304" s="111">
        <f t="shared" si="62"/>
        <v>-6.38</v>
      </c>
      <c r="I304" s="111">
        <f t="shared" si="63"/>
        <v>3625.4300000000162</v>
      </c>
      <c r="J304" s="111">
        <f t="shared" si="64"/>
        <v>-3525.4300000000162</v>
      </c>
      <c r="K304" s="113">
        <f t="shared" si="65"/>
        <v>-35.254300000000164</v>
      </c>
      <c r="L304" s="113">
        <f t="shared" si="66"/>
        <v>36.254300000000164</v>
      </c>
    </row>
    <row r="305" spans="2:12">
      <c r="B305" s="104">
        <v>298</v>
      </c>
      <c r="C305" s="5"/>
      <c r="D305" s="112">
        <f t="shared" si="59"/>
        <v>1</v>
      </c>
      <c r="E305" s="112">
        <f t="shared" si="58"/>
        <v>1</v>
      </c>
      <c r="F305" s="111">
        <f t="shared" si="60"/>
        <v>30.21</v>
      </c>
      <c r="G305" s="112">
        <f t="shared" si="61"/>
        <v>-25.83</v>
      </c>
      <c r="H305" s="111">
        <f t="shared" si="62"/>
        <v>-6.38</v>
      </c>
      <c r="I305" s="111">
        <f t="shared" si="63"/>
        <v>3657.6400000000162</v>
      </c>
      <c r="J305" s="111">
        <f t="shared" si="64"/>
        <v>-3557.6400000000162</v>
      </c>
      <c r="K305" s="113">
        <f t="shared" si="65"/>
        <v>-35.576400000000163</v>
      </c>
      <c r="L305" s="113">
        <f t="shared" si="66"/>
        <v>36.576400000000163</v>
      </c>
    </row>
    <row r="306" spans="2:12">
      <c r="B306" s="104">
        <v>299</v>
      </c>
      <c r="C306" s="5"/>
      <c r="D306" s="112">
        <f t="shared" si="59"/>
        <v>1</v>
      </c>
      <c r="E306" s="112">
        <f t="shared" si="58"/>
        <v>1</v>
      </c>
      <c r="F306" s="111">
        <f t="shared" si="60"/>
        <v>30.48</v>
      </c>
      <c r="G306" s="112">
        <f t="shared" si="61"/>
        <v>-26.1</v>
      </c>
      <c r="H306" s="111">
        <f t="shared" si="62"/>
        <v>-6.38</v>
      </c>
      <c r="I306" s="111">
        <f t="shared" si="63"/>
        <v>3690.1200000000163</v>
      </c>
      <c r="J306" s="111">
        <f t="shared" si="64"/>
        <v>-3590.1200000000163</v>
      </c>
      <c r="K306" s="113">
        <f t="shared" si="65"/>
        <v>-35.901200000000159</v>
      </c>
      <c r="L306" s="113">
        <f t="shared" si="66"/>
        <v>36.901200000000159</v>
      </c>
    </row>
    <row r="307" spans="2:12">
      <c r="B307" s="104">
        <v>300</v>
      </c>
      <c r="C307" s="5"/>
      <c r="D307" s="112">
        <f t="shared" si="59"/>
        <v>1</v>
      </c>
      <c r="E307" s="112">
        <f t="shared" si="58"/>
        <v>1</v>
      </c>
      <c r="F307" s="111">
        <f t="shared" si="60"/>
        <v>30.75</v>
      </c>
      <c r="G307" s="112">
        <f t="shared" si="61"/>
        <v>-26.37</v>
      </c>
      <c r="H307" s="111">
        <f t="shared" si="62"/>
        <v>-6.38</v>
      </c>
      <c r="I307" s="111">
        <f t="shared" si="63"/>
        <v>3722.8700000000163</v>
      </c>
      <c r="J307" s="111">
        <f t="shared" si="64"/>
        <v>-3622.8700000000163</v>
      </c>
      <c r="K307" s="113">
        <f t="shared" si="65"/>
        <v>-36.22870000000016</v>
      </c>
      <c r="L307" s="113">
        <f t="shared" si="66"/>
        <v>37.22870000000016</v>
      </c>
    </row>
    <row r="308" spans="2:12">
      <c r="B308" s="104">
        <v>301</v>
      </c>
      <c r="C308" s="5"/>
      <c r="D308" s="112">
        <f t="shared" si="59"/>
        <v>1</v>
      </c>
      <c r="E308" s="112">
        <f t="shared" si="58"/>
        <v>1</v>
      </c>
      <c r="F308" s="111">
        <f t="shared" si="60"/>
        <v>31.02</v>
      </c>
      <c r="G308" s="112">
        <f t="shared" si="61"/>
        <v>-26.64</v>
      </c>
      <c r="H308" s="111">
        <f t="shared" si="62"/>
        <v>-6.38</v>
      </c>
      <c r="I308" s="111">
        <f t="shared" si="63"/>
        <v>3755.8900000000162</v>
      </c>
      <c r="J308" s="111">
        <f t="shared" si="64"/>
        <v>-3655.8900000000162</v>
      </c>
      <c r="K308" s="113">
        <f t="shared" si="65"/>
        <v>-36.558900000000165</v>
      </c>
      <c r="L308" s="113">
        <f t="shared" si="66"/>
        <v>37.558900000000165</v>
      </c>
    </row>
    <row r="309" spans="2:12">
      <c r="B309" s="104">
        <v>302</v>
      </c>
      <c r="C309" s="5"/>
      <c r="D309" s="112">
        <f t="shared" si="59"/>
        <v>1</v>
      </c>
      <c r="E309" s="112">
        <f t="shared" si="58"/>
        <v>1</v>
      </c>
      <c r="F309" s="111">
        <f t="shared" si="60"/>
        <v>31.3</v>
      </c>
      <c r="G309" s="112">
        <f t="shared" si="61"/>
        <v>-26.92</v>
      </c>
      <c r="H309" s="111">
        <f t="shared" si="62"/>
        <v>-6.38</v>
      </c>
      <c r="I309" s="111">
        <f t="shared" si="63"/>
        <v>3789.1900000000164</v>
      </c>
      <c r="J309" s="111">
        <f t="shared" si="64"/>
        <v>-3689.1900000000164</v>
      </c>
      <c r="K309" s="113">
        <f t="shared" si="65"/>
        <v>-36.891900000000163</v>
      </c>
      <c r="L309" s="113">
        <f t="shared" si="66"/>
        <v>37.891900000000163</v>
      </c>
    </row>
    <row r="310" spans="2:12">
      <c r="B310" s="104">
        <v>303</v>
      </c>
      <c r="C310" s="5"/>
      <c r="D310" s="112">
        <f t="shared" si="59"/>
        <v>1</v>
      </c>
      <c r="E310" s="112">
        <f t="shared" si="58"/>
        <v>1</v>
      </c>
      <c r="F310" s="111">
        <f t="shared" si="60"/>
        <v>31.58</v>
      </c>
      <c r="G310" s="112">
        <f t="shared" si="61"/>
        <v>-27.2</v>
      </c>
      <c r="H310" s="111">
        <f t="shared" si="62"/>
        <v>-6.38</v>
      </c>
      <c r="I310" s="111">
        <f t="shared" si="63"/>
        <v>3822.7700000000164</v>
      </c>
      <c r="J310" s="111">
        <f t="shared" si="64"/>
        <v>-3722.7700000000164</v>
      </c>
      <c r="K310" s="113">
        <f t="shared" si="65"/>
        <v>-37.227700000000162</v>
      </c>
      <c r="L310" s="113">
        <f t="shared" si="66"/>
        <v>38.227700000000162</v>
      </c>
    </row>
    <row r="311" spans="2:12">
      <c r="B311" s="104">
        <v>304</v>
      </c>
      <c r="C311" s="5"/>
      <c r="D311" s="112">
        <f t="shared" si="59"/>
        <v>1</v>
      </c>
      <c r="E311" s="112">
        <f t="shared" si="58"/>
        <v>1</v>
      </c>
      <c r="F311" s="111">
        <f t="shared" si="60"/>
        <v>31.86</v>
      </c>
      <c r="G311" s="112">
        <f t="shared" si="61"/>
        <v>-27.48</v>
      </c>
      <c r="H311" s="111">
        <f t="shared" si="62"/>
        <v>-6.38</v>
      </c>
      <c r="I311" s="111">
        <f t="shared" si="63"/>
        <v>3856.6300000000165</v>
      </c>
      <c r="J311" s="111">
        <f t="shared" si="64"/>
        <v>-3756.6300000000165</v>
      </c>
      <c r="K311" s="113">
        <f t="shared" si="65"/>
        <v>-37.566300000000162</v>
      </c>
      <c r="L311" s="113">
        <f t="shared" si="66"/>
        <v>38.566300000000162</v>
      </c>
    </row>
    <row r="312" spans="2:12">
      <c r="B312" s="104">
        <v>305</v>
      </c>
      <c r="C312" s="5"/>
      <c r="D312" s="112">
        <f t="shared" si="59"/>
        <v>1</v>
      </c>
      <c r="E312" s="112">
        <f t="shared" si="58"/>
        <v>1</v>
      </c>
      <c r="F312" s="111">
        <f t="shared" si="60"/>
        <v>32.14</v>
      </c>
      <c r="G312" s="112">
        <f t="shared" si="61"/>
        <v>-27.76</v>
      </c>
      <c r="H312" s="111">
        <f t="shared" si="62"/>
        <v>-6.38</v>
      </c>
      <c r="I312" s="111">
        <f t="shared" si="63"/>
        <v>3890.7700000000168</v>
      </c>
      <c r="J312" s="111">
        <f t="shared" si="64"/>
        <v>-3790.7700000000168</v>
      </c>
      <c r="K312" s="113">
        <f t="shared" si="65"/>
        <v>-37.907700000000169</v>
      </c>
      <c r="L312" s="113">
        <f t="shared" si="66"/>
        <v>38.907700000000169</v>
      </c>
    </row>
    <row r="313" spans="2:12">
      <c r="B313" s="104">
        <v>306</v>
      </c>
      <c r="C313" s="5"/>
      <c r="D313" s="112">
        <f t="shared" si="59"/>
        <v>1</v>
      </c>
      <c r="E313" s="112">
        <f t="shared" si="58"/>
        <v>1</v>
      </c>
      <c r="F313" s="111">
        <f t="shared" si="60"/>
        <v>32.42</v>
      </c>
      <c r="G313" s="112">
        <f t="shared" si="61"/>
        <v>-28.04</v>
      </c>
      <c r="H313" s="111">
        <f t="shared" si="62"/>
        <v>-6.38</v>
      </c>
      <c r="I313" s="111">
        <f t="shared" si="63"/>
        <v>3925.1900000000169</v>
      </c>
      <c r="J313" s="111">
        <f t="shared" si="64"/>
        <v>-3825.1900000000169</v>
      </c>
      <c r="K313" s="113">
        <f t="shared" si="65"/>
        <v>-38.25190000000017</v>
      </c>
      <c r="L313" s="113">
        <f t="shared" si="66"/>
        <v>39.25190000000017</v>
      </c>
    </row>
    <row r="314" spans="2:12">
      <c r="B314" s="104">
        <v>307</v>
      </c>
      <c r="C314" s="5"/>
      <c r="D314" s="112">
        <f t="shared" si="59"/>
        <v>1</v>
      </c>
      <c r="E314" s="112">
        <f t="shared" si="58"/>
        <v>1</v>
      </c>
      <c r="F314" s="111">
        <f t="shared" si="60"/>
        <v>32.71</v>
      </c>
      <c r="G314" s="112">
        <f t="shared" si="61"/>
        <v>-28.33</v>
      </c>
      <c r="H314" s="111">
        <f t="shared" si="62"/>
        <v>-6.38</v>
      </c>
      <c r="I314" s="111">
        <f t="shared" si="63"/>
        <v>3959.9000000000169</v>
      </c>
      <c r="J314" s="111">
        <f t="shared" si="64"/>
        <v>-3859.9000000000169</v>
      </c>
      <c r="K314" s="113">
        <f t="shared" si="65"/>
        <v>-38.599000000000167</v>
      </c>
      <c r="L314" s="113">
        <f t="shared" si="66"/>
        <v>39.599000000000167</v>
      </c>
    </row>
    <row r="315" spans="2:12">
      <c r="B315" s="104">
        <v>308</v>
      </c>
      <c r="C315" s="5"/>
      <c r="D315" s="112">
        <f t="shared" si="59"/>
        <v>1</v>
      </c>
      <c r="E315" s="112">
        <f t="shared" si="58"/>
        <v>1</v>
      </c>
      <c r="F315" s="111">
        <f t="shared" si="60"/>
        <v>33</v>
      </c>
      <c r="G315" s="112">
        <f t="shared" si="61"/>
        <v>-28.62</v>
      </c>
      <c r="H315" s="111">
        <f t="shared" si="62"/>
        <v>-6.38</v>
      </c>
      <c r="I315" s="111">
        <f t="shared" si="63"/>
        <v>3994.9000000000169</v>
      </c>
      <c r="J315" s="111">
        <f t="shared" si="64"/>
        <v>-3894.9000000000169</v>
      </c>
      <c r="K315" s="113">
        <f t="shared" si="65"/>
        <v>-38.949000000000169</v>
      </c>
      <c r="L315" s="113">
        <f t="shared" si="66"/>
        <v>39.949000000000169</v>
      </c>
    </row>
    <row r="316" spans="2:12">
      <c r="B316" s="104">
        <v>309</v>
      </c>
      <c r="C316" s="5"/>
      <c r="D316" s="112">
        <f t="shared" si="59"/>
        <v>1</v>
      </c>
      <c r="E316" s="112">
        <f t="shared" si="58"/>
        <v>1</v>
      </c>
      <c r="F316" s="111">
        <f t="shared" si="60"/>
        <v>33.29</v>
      </c>
      <c r="G316" s="112">
        <f t="shared" si="61"/>
        <v>-28.91</v>
      </c>
      <c r="H316" s="111">
        <f t="shared" si="62"/>
        <v>-6.38</v>
      </c>
      <c r="I316" s="111">
        <f t="shared" si="63"/>
        <v>4030.1900000000169</v>
      </c>
      <c r="J316" s="111">
        <f t="shared" si="64"/>
        <v>-3930.1900000000169</v>
      </c>
      <c r="K316" s="113">
        <f t="shared" si="65"/>
        <v>-39.301900000000167</v>
      </c>
      <c r="L316" s="113">
        <f t="shared" si="66"/>
        <v>40.301900000000167</v>
      </c>
    </row>
    <row r="317" spans="2:12">
      <c r="B317" s="104">
        <v>310</v>
      </c>
      <c r="C317" s="5"/>
      <c r="D317" s="112">
        <f t="shared" si="59"/>
        <v>1</v>
      </c>
      <c r="E317" s="112">
        <f t="shared" si="58"/>
        <v>1</v>
      </c>
      <c r="F317" s="111">
        <f t="shared" si="60"/>
        <v>33.58</v>
      </c>
      <c r="G317" s="112">
        <f t="shared" si="61"/>
        <v>-29.2</v>
      </c>
      <c r="H317" s="111">
        <f t="shared" si="62"/>
        <v>-6.38</v>
      </c>
      <c r="I317" s="111">
        <f t="shared" si="63"/>
        <v>4065.7700000000168</v>
      </c>
      <c r="J317" s="111">
        <f t="shared" si="64"/>
        <v>-3965.7700000000168</v>
      </c>
      <c r="K317" s="113">
        <f t="shared" si="65"/>
        <v>-39.657700000000169</v>
      </c>
      <c r="L317" s="113">
        <f t="shared" si="66"/>
        <v>40.657700000000169</v>
      </c>
    </row>
    <row r="318" spans="2:12">
      <c r="B318" s="104">
        <v>311</v>
      </c>
      <c r="C318" s="5"/>
      <c r="D318" s="112">
        <f t="shared" si="59"/>
        <v>1</v>
      </c>
      <c r="E318" s="112">
        <f t="shared" si="58"/>
        <v>1</v>
      </c>
      <c r="F318" s="111">
        <f t="shared" si="60"/>
        <v>33.880000000000003</v>
      </c>
      <c r="G318" s="112">
        <f t="shared" si="61"/>
        <v>-29.5</v>
      </c>
      <c r="H318" s="111">
        <f t="shared" si="62"/>
        <v>-6.38</v>
      </c>
      <c r="I318" s="111">
        <f t="shared" si="63"/>
        <v>4101.6500000000169</v>
      </c>
      <c r="J318" s="111">
        <f t="shared" si="64"/>
        <v>-4001.6500000000169</v>
      </c>
      <c r="K318" s="113">
        <f t="shared" si="65"/>
        <v>-40.016500000000171</v>
      </c>
      <c r="L318" s="113">
        <f t="shared" si="66"/>
        <v>41.016500000000171</v>
      </c>
    </row>
    <row r="319" spans="2:12">
      <c r="B319" s="104">
        <v>312</v>
      </c>
      <c r="C319" s="5"/>
      <c r="D319" s="112">
        <f t="shared" si="59"/>
        <v>1</v>
      </c>
      <c r="E319" s="112">
        <f t="shared" si="58"/>
        <v>1</v>
      </c>
      <c r="F319" s="111">
        <f t="shared" si="60"/>
        <v>34.18</v>
      </c>
      <c r="G319" s="112">
        <f t="shared" si="61"/>
        <v>-29.8</v>
      </c>
      <c r="H319" s="111">
        <f t="shared" si="62"/>
        <v>-6.38</v>
      </c>
      <c r="I319" s="111">
        <f t="shared" si="63"/>
        <v>4137.8300000000172</v>
      </c>
      <c r="J319" s="111">
        <f t="shared" si="64"/>
        <v>-4037.8300000000172</v>
      </c>
      <c r="K319" s="113">
        <f t="shared" si="65"/>
        <v>-40.378300000000173</v>
      </c>
      <c r="L319" s="113">
        <f t="shared" si="66"/>
        <v>41.378300000000173</v>
      </c>
    </row>
    <row r="320" spans="2:12">
      <c r="B320" s="104">
        <v>313</v>
      </c>
      <c r="C320" s="5"/>
      <c r="D320" s="112">
        <f t="shared" si="59"/>
        <v>1</v>
      </c>
      <c r="E320" s="112">
        <f t="shared" si="58"/>
        <v>1</v>
      </c>
      <c r="F320" s="111">
        <f t="shared" si="60"/>
        <v>34.479999999999997</v>
      </c>
      <c r="G320" s="112">
        <f t="shared" si="61"/>
        <v>-30.1</v>
      </c>
      <c r="H320" s="111">
        <f t="shared" si="62"/>
        <v>-6.38</v>
      </c>
      <c r="I320" s="111">
        <f t="shared" si="63"/>
        <v>4174.3100000000177</v>
      </c>
      <c r="J320" s="111">
        <f t="shared" si="64"/>
        <v>-4074.3100000000177</v>
      </c>
      <c r="K320" s="113">
        <f t="shared" si="65"/>
        <v>-40.743100000000176</v>
      </c>
      <c r="L320" s="113">
        <f t="shared" si="66"/>
        <v>41.743100000000176</v>
      </c>
    </row>
    <row r="321" spans="2:12">
      <c r="B321" s="104">
        <v>314</v>
      </c>
      <c r="C321" s="5"/>
      <c r="D321" s="112">
        <f t="shared" si="59"/>
        <v>1</v>
      </c>
      <c r="E321" s="112">
        <f t="shared" si="58"/>
        <v>1</v>
      </c>
      <c r="F321" s="111">
        <f t="shared" si="60"/>
        <v>34.79</v>
      </c>
      <c r="G321" s="112">
        <f t="shared" si="61"/>
        <v>-30.41</v>
      </c>
      <c r="H321" s="111">
        <f t="shared" si="62"/>
        <v>-6.38</v>
      </c>
      <c r="I321" s="111">
        <f t="shared" si="63"/>
        <v>4211.1000000000176</v>
      </c>
      <c r="J321" s="111">
        <f t="shared" si="64"/>
        <v>-4111.1000000000176</v>
      </c>
      <c r="K321" s="113">
        <f t="shared" si="65"/>
        <v>-41.111000000000175</v>
      </c>
      <c r="L321" s="113">
        <f t="shared" si="66"/>
        <v>42.111000000000175</v>
      </c>
    </row>
    <row r="322" spans="2:12">
      <c r="B322" s="104">
        <v>315</v>
      </c>
      <c r="C322" s="5"/>
      <c r="D322" s="112">
        <f t="shared" si="59"/>
        <v>1</v>
      </c>
      <c r="E322" s="112">
        <f t="shared" si="58"/>
        <v>1</v>
      </c>
      <c r="F322" s="111">
        <f t="shared" si="60"/>
        <v>35.090000000000003</v>
      </c>
      <c r="G322" s="112">
        <f t="shared" si="61"/>
        <v>-30.71</v>
      </c>
      <c r="H322" s="111">
        <f t="shared" si="62"/>
        <v>-6.38</v>
      </c>
      <c r="I322" s="111">
        <f t="shared" si="63"/>
        <v>4248.1900000000178</v>
      </c>
      <c r="J322" s="111">
        <f t="shared" si="64"/>
        <v>-4148.1900000000178</v>
      </c>
      <c r="K322" s="113">
        <f t="shared" si="65"/>
        <v>-41.481900000000181</v>
      </c>
      <c r="L322" s="113">
        <f t="shared" si="66"/>
        <v>42.481900000000181</v>
      </c>
    </row>
    <row r="323" spans="2:12">
      <c r="B323" s="104">
        <v>316</v>
      </c>
      <c r="C323" s="5"/>
      <c r="D323" s="112">
        <f t="shared" si="59"/>
        <v>1</v>
      </c>
      <c r="E323" s="112">
        <f t="shared" si="58"/>
        <v>1</v>
      </c>
      <c r="F323" s="111">
        <f t="shared" si="60"/>
        <v>35.4</v>
      </c>
      <c r="G323" s="112">
        <f t="shared" si="61"/>
        <v>-31.02</v>
      </c>
      <c r="H323" s="111">
        <f t="shared" si="62"/>
        <v>-6.38</v>
      </c>
      <c r="I323" s="111">
        <f t="shared" si="63"/>
        <v>4285.5900000000183</v>
      </c>
      <c r="J323" s="111">
        <f t="shared" si="64"/>
        <v>-4185.5900000000183</v>
      </c>
      <c r="K323" s="113">
        <f t="shared" si="65"/>
        <v>-41.855900000000183</v>
      </c>
      <c r="L323" s="113">
        <f t="shared" si="66"/>
        <v>42.855900000000183</v>
      </c>
    </row>
    <row r="324" spans="2:12">
      <c r="B324" s="104">
        <v>317</v>
      </c>
      <c r="C324" s="5"/>
      <c r="D324" s="112">
        <f t="shared" si="59"/>
        <v>1</v>
      </c>
      <c r="E324" s="112">
        <f t="shared" si="58"/>
        <v>1</v>
      </c>
      <c r="F324" s="111">
        <f t="shared" si="60"/>
        <v>35.71</v>
      </c>
      <c r="G324" s="112">
        <f t="shared" si="61"/>
        <v>-31.33</v>
      </c>
      <c r="H324" s="111">
        <f t="shared" si="62"/>
        <v>-6.38</v>
      </c>
      <c r="I324" s="111">
        <f t="shared" si="63"/>
        <v>4323.3000000000184</v>
      </c>
      <c r="J324" s="111">
        <f t="shared" si="64"/>
        <v>-4223.3000000000184</v>
      </c>
      <c r="K324" s="113">
        <f t="shared" si="65"/>
        <v>-42.233000000000182</v>
      </c>
      <c r="L324" s="113">
        <f t="shared" si="66"/>
        <v>43.233000000000182</v>
      </c>
    </row>
    <row r="325" spans="2:12">
      <c r="B325" s="104">
        <v>318</v>
      </c>
      <c r="C325" s="5"/>
      <c r="D325" s="112">
        <f t="shared" si="59"/>
        <v>1</v>
      </c>
      <c r="E325" s="112">
        <f t="shared" si="58"/>
        <v>1</v>
      </c>
      <c r="F325" s="111">
        <f t="shared" si="60"/>
        <v>36.03</v>
      </c>
      <c r="G325" s="112">
        <f t="shared" si="61"/>
        <v>-31.65</v>
      </c>
      <c r="H325" s="111">
        <f t="shared" si="62"/>
        <v>-6.38</v>
      </c>
      <c r="I325" s="111">
        <f t="shared" si="63"/>
        <v>4361.3300000000181</v>
      </c>
      <c r="J325" s="111">
        <f t="shared" si="64"/>
        <v>-4261.3300000000181</v>
      </c>
      <c r="K325" s="113">
        <f t="shared" si="65"/>
        <v>-42.61330000000018</v>
      </c>
      <c r="L325" s="113">
        <f t="shared" si="66"/>
        <v>43.61330000000018</v>
      </c>
    </row>
    <row r="326" spans="2:12">
      <c r="B326" s="104">
        <v>319</v>
      </c>
      <c r="C326" s="5"/>
      <c r="D326" s="112">
        <f t="shared" si="59"/>
        <v>1</v>
      </c>
      <c r="E326" s="112">
        <f t="shared" si="58"/>
        <v>1</v>
      </c>
      <c r="F326" s="111">
        <f t="shared" si="60"/>
        <v>36.340000000000003</v>
      </c>
      <c r="G326" s="112">
        <f t="shared" si="61"/>
        <v>-31.96</v>
      </c>
      <c r="H326" s="111">
        <f t="shared" si="62"/>
        <v>-6.38</v>
      </c>
      <c r="I326" s="111">
        <f t="shared" si="63"/>
        <v>4399.6700000000183</v>
      </c>
      <c r="J326" s="111">
        <f t="shared" si="64"/>
        <v>-4299.6700000000183</v>
      </c>
      <c r="K326" s="113">
        <f t="shared" si="65"/>
        <v>-42.996700000000182</v>
      </c>
      <c r="L326" s="113">
        <f t="shared" si="66"/>
        <v>43.996700000000182</v>
      </c>
    </row>
    <row r="327" spans="2:12">
      <c r="B327" s="104">
        <v>320</v>
      </c>
      <c r="C327" s="5"/>
      <c r="D327" s="112">
        <f t="shared" si="59"/>
        <v>1</v>
      </c>
      <c r="E327" s="112">
        <f t="shared" si="58"/>
        <v>1</v>
      </c>
      <c r="F327" s="111">
        <f t="shared" si="60"/>
        <v>36.659999999999997</v>
      </c>
      <c r="G327" s="112">
        <f t="shared" si="61"/>
        <v>-32.28</v>
      </c>
      <c r="H327" s="111">
        <f t="shared" si="62"/>
        <v>-6.38</v>
      </c>
      <c r="I327" s="111">
        <f t="shared" si="63"/>
        <v>4438.3300000000181</v>
      </c>
      <c r="J327" s="111">
        <f t="shared" si="64"/>
        <v>-4338.3300000000181</v>
      </c>
      <c r="K327" s="113">
        <f t="shared" si="65"/>
        <v>-43.383300000000183</v>
      </c>
      <c r="L327" s="113">
        <f t="shared" si="66"/>
        <v>44.383300000000183</v>
      </c>
    </row>
    <row r="328" spans="2:12">
      <c r="B328" s="104">
        <v>321</v>
      </c>
      <c r="C328" s="5"/>
      <c r="D328" s="112">
        <f t="shared" si="59"/>
        <v>1</v>
      </c>
      <c r="E328" s="112">
        <f t="shared" si="58"/>
        <v>1</v>
      </c>
      <c r="F328" s="111">
        <f t="shared" si="60"/>
        <v>36.99</v>
      </c>
      <c r="G328" s="112">
        <f t="shared" si="61"/>
        <v>-32.61</v>
      </c>
      <c r="H328" s="111">
        <f t="shared" si="62"/>
        <v>-6.38</v>
      </c>
      <c r="I328" s="111">
        <f t="shared" si="63"/>
        <v>4477.3200000000179</v>
      </c>
      <c r="J328" s="111">
        <f t="shared" si="64"/>
        <v>-4377.3200000000179</v>
      </c>
      <c r="K328" s="113">
        <f t="shared" si="65"/>
        <v>-43.77320000000018</v>
      </c>
      <c r="L328" s="113">
        <f t="shared" si="66"/>
        <v>44.77320000000018</v>
      </c>
    </row>
    <row r="329" spans="2:12">
      <c r="B329" s="104">
        <v>322</v>
      </c>
      <c r="C329" s="5"/>
      <c r="D329" s="112">
        <f t="shared" si="59"/>
        <v>1</v>
      </c>
      <c r="E329" s="112">
        <f t="shared" si="58"/>
        <v>1</v>
      </c>
      <c r="F329" s="111">
        <f t="shared" si="60"/>
        <v>37.31</v>
      </c>
      <c r="G329" s="112">
        <f t="shared" si="61"/>
        <v>-32.93</v>
      </c>
      <c r="H329" s="111">
        <f t="shared" si="62"/>
        <v>-6.38</v>
      </c>
      <c r="I329" s="111">
        <f t="shared" si="63"/>
        <v>4516.6300000000183</v>
      </c>
      <c r="J329" s="111">
        <f t="shared" si="64"/>
        <v>-4416.6300000000183</v>
      </c>
      <c r="K329" s="113">
        <f t="shared" si="65"/>
        <v>-44.166300000000184</v>
      </c>
      <c r="L329" s="113">
        <f t="shared" si="66"/>
        <v>45.166300000000184</v>
      </c>
    </row>
    <row r="330" spans="2:12">
      <c r="B330" s="104">
        <v>323</v>
      </c>
      <c r="C330" s="5"/>
      <c r="D330" s="112">
        <f t="shared" si="59"/>
        <v>1</v>
      </c>
      <c r="E330" s="112">
        <f t="shared" ref="E330:E367" si="67">+$E$8</f>
        <v>1</v>
      </c>
      <c r="F330" s="111">
        <f t="shared" si="60"/>
        <v>37.64</v>
      </c>
      <c r="G330" s="112">
        <f t="shared" si="61"/>
        <v>-33.26</v>
      </c>
      <c r="H330" s="111">
        <f t="shared" si="62"/>
        <v>-6.38</v>
      </c>
      <c r="I330" s="111">
        <f t="shared" si="63"/>
        <v>4556.2700000000186</v>
      </c>
      <c r="J330" s="111">
        <f t="shared" si="64"/>
        <v>-4456.2700000000186</v>
      </c>
      <c r="K330" s="113">
        <f t="shared" si="65"/>
        <v>-44.562700000000184</v>
      </c>
      <c r="L330" s="113">
        <f t="shared" si="66"/>
        <v>45.562700000000184</v>
      </c>
    </row>
    <row r="331" spans="2:12">
      <c r="B331" s="104">
        <v>324</v>
      </c>
      <c r="C331" s="5"/>
      <c r="D331" s="112">
        <f t="shared" si="59"/>
        <v>1</v>
      </c>
      <c r="E331" s="112">
        <f t="shared" si="67"/>
        <v>1</v>
      </c>
      <c r="F331" s="111">
        <f t="shared" si="60"/>
        <v>37.97</v>
      </c>
      <c r="G331" s="112">
        <f t="shared" si="61"/>
        <v>-33.590000000000003</v>
      </c>
      <c r="H331" s="111">
        <f t="shared" si="62"/>
        <v>-6.38</v>
      </c>
      <c r="I331" s="111">
        <f t="shared" si="63"/>
        <v>4596.2400000000189</v>
      </c>
      <c r="J331" s="111">
        <f t="shared" si="64"/>
        <v>-4496.2400000000189</v>
      </c>
      <c r="K331" s="113">
        <f t="shared" si="65"/>
        <v>-44.962400000000187</v>
      </c>
      <c r="L331" s="113">
        <f t="shared" si="66"/>
        <v>45.962400000000187</v>
      </c>
    </row>
    <row r="332" spans="2:12">
      <c r="B332" s="104">
        <v>325</v>
      </c>
      <c r="C332" s="5"/>
      <c r="D332" s="112">
        <f t="shared" si="59"/>
        <v>1</v>
      </c>
      <c r="E332" s="112">
        <f t="shared" si="67"/>
        <v>1</v>
      </c>
      <c r="F332" s="111">
        <f t="shared" si="60"/>
        <v>38.299999999999997</v>
      </c>
      <c r="G332" s="112">
        <f t="shared" si="61"/>
        <v>-33.92</v>
      </c>
      <c r="H332" s="111">
        <f t="shared" si="62"/>
        <v>-6.38</v>
      </c>
      <c r="I332" s="111">
        <f t="shared" si="63"/>
        <v>4636.5400000000191</v>
      </c>
      <c r="J332" s="111">
        <f t="shared" si="64"/>
        <v>-4536.5400000000191</v>
      </c>
      <c r="K332" s="113">
        <f t="shared" si="65"/>
        <v>-45.365400000000193</v>
      </c>
      <c r="L332" s="113">
        <f t="shared" si="66"/>
        <v>46.365400000000193</v>
      </c>
    </row>
    <row r="333" spans="2:12">
      <c r="B333" s="104">
        <v>326</v>
      </c>
      <c r="C333" s="5"/>
      <c r="D333" s="112">
        <f t="shared" si="59"/>
        <v>1</v>
      </c>
      <c r="E333" s="112">
        <f t="shared" si="67"/>
        <v>1</v>
      </c>
      <c r="F333" s="111">
        <f t="shared" si="60"/>
        <v>38.64</v>
      </c>
      <c r="G333" s="112">
        <f t="shared" si="61"/>
        <v>-34.26</v>
      </c>
      <c r="H333" s="111">
        <f t="shared" si="62"/>
        <v>-6.38</v>
      </c>
      <c r="I333" s="111">
        <f t="shared" si="63"/>
        <v>4677.1800000000194</v>
      </c>
      <c r="J333" s="111">
        <f t="shared" si="64"/>
        <v>-4577.1800000000194</v>
      </c>
      <c r="K333" s="113">
        <f t="shared" si="65"/>
        <v>-45.771800000000191</v>
      </c>
      <c r="L333" s="113">
        <f t="shared" si="66"/>
        <v>46.771800000000191</v>
      </c>
    </row>
    <row r="334" spans="2:12">
      <c r="B334" s="104">
        <v>327</v>
      </c>
      <c r="C334" s="5"/>
      <c r="D334" s="112">
        <f t="shared" si="59"/>
        <v>1</v>
      </c>
      <c r="E334" s="112">
        <f t="shared" si="67"/>
        <v>1</v>
      </c>
      <c r="F334" s="111">
        <f t="shared" si="60"/>
        <v>38.979999999999997</v>
      </c>
      <c r="G334" s="112">
        <f t="shared" si="61"/>
        <v>-34.6</v>
      </c>
      <c r="H334" s="111">
        <f t="shared" si="62"/>
        <v>-6.38</v>
      </c>
      <c r="I334" s="111">
        <f t="shared" si="63"/>
        <v>4718.1600000000199</v>
      </c>
      <c r="J334" s="111">
        <f t="shared" si="64"/>
        <v>-4618.1600000000199</v>
      </c>
      <c r="K334" s="113">
        <f t="shared" si="65"/>
        <v>-46.181600000000202</v>
      </c>
      <c r="L334" s="113">
        <f t="shared" si="66"/>
        <v>47.181600000000202</v>
      </c>
    </row>
    <row r="335" spans="2:12">
      <c r="B335" s="104">
        <v>328</v>
      </c>
      <c r="C335" s="5"/>
      <c r="D335" s="112">
        <f t="shared" si="59"/>
        <v>1</v>
      </c>
      <c r="E335" s="112">
        <f t="shared" si="67"/>
        <v>1</v>
      </c>
      <c r="F335" s="111">
        <f t="shared" si="60"/>
        <v>39.32</v>
      </c>
      <c r="G335" s="112">
        <f t="shared" si="61"/>
        <v>-34.94</v>
      </c>
      <c r="H335" s="111">
        <f t="shared" si="62"/>
        <v>-6.38</v>
      </c>
      <c r="I335" s="111">
        <f t="shared" si="63"/>
        <v>4759.4800000000196</v>
      </c>
      <c r="J335" s="111">
        <f t="shared" si="64"/>
        <v>-4659.4800000000196</v>
      </c>
      <c r="K335" s="113">
        <f t="shared" si="65"/>
        <v>-46.594800000000198</v>
      </c>
      <c r="L335" s="113">
        <f t="shared" si="66"/>
        <v>47.594800000000198</v>
      </c>
    </row>
    <row r="336" spans="2:12">
      <c r="B336" s="104">
        <v>329</v>
      </c>
      <c r="C336" s="5"/>
      <c r="D336" s="112">
        <f t="shared" si="59"/>
        <v>1</v>
      </c>
      <c r="E336" s="112">
        <f t="shared" si="67"/>
        <v>1</v>
      </c>
      <c r="F336" s="111">
        <f t="shared" si="60"/>
        <v>39.659999999999997</v>
      </c>
      <c r="G336" s="112">
        <f t="shared" si="61"/>
        <v>-35.28</v>
      </c>
      <c r="H336" s="111">
        <f t="shared" si="62"/>
        <v>-6.38</v>
      </c>
      <c r="I336" s="111">
        <f t="shared" si="63"/>
        <v>4801.1400000000194</v>
      </c>
      <c r="J336" s="111">
        <f t="shared" si="64"/>
        <v>-4701.1400000000194</v>
      </c>
      <c r="K336" s="113">
        <f t="shared" si="65"/>
        <v>-47.011400000000194</v>
      </c>
      <c r="L336" s="113">
        <f t="shared" si="66"/>
        <v>48.011400000000194</v>
      </c>
    </row>
    <row r="337" spans="2:12">
      <c r="B337" s="104">
        <v>330</v>
      </c>
      <c r="C337" s="5"/>
      <c r="D337" s="112">
        <f t="shared" si="59"/>
        <v>1</v>
      </c>
      <c r="E337" s="112">
        <f t="shared" si="67"/>
        <v>1</v>
      </c>
      <c r="F337" s="111">
        <f t="shared" si="60"/>
        <v>40.01</v>
      </c>
      <c r="G337" s="112">
        <f t="shared" si="61"/>
        <v>-35.630000000000003</v>
      </c>
      <c r="H337" s="111">
        <f t="shared" si="62"/>
        <v>-6.38</v>
      </c>
      <c r="I337" s="111">
        <f t="shared" si="63"/>
        <v>4843.1500000000196</v>
      </c>
      <c r="J337" s="111">
        <f t="shared" si="64"/>
        <v>-4743.1500000000196</v>
      </c>
      <c r="K337" s="113">
        <f t="shared" si="65"/>
        <v>-47.431500000000199</v>
      </c>
      <c r="L337" s="113">
        <f t="shared" si="66"/>
        <v>48.431500000000199</v>
      </c>
    </row>
    <row r="338" spans="2:12">
      <c r="B338" s="104">
        <v>331</v>
      </c>
      <c r="C338" s="5"/>
      <c r="D338" s="112">
        <f t="shared" si="59"/>
        <v>1</v>
      </c>
      <c r="E338" s="112">
        <f t="shared" si="67"/>
        <v>1</v>
      </c>
      <c r="F338" s="111">
        <f t="shared" si="60"/>
        <v>40.36</v>
      </c>
      <c r="G338" s="112">
        <f t="shared" si="61"/>
        <v>-35.979999999999997</v>
      </c>
      <c r="H338" s="111">
        <f t="shared" si="62"/>
        <v>-6.38</v>
      </c>
      <c r="I338" s="111">
        <f t="shared" si="63"/>
        <v>4885.5100000000193</v>
      </c>
      <c r="J338" s="111">
        <f t="shared" si="64"/>
        <v>-4785.5100000000193</v>
      </c>
      <c r="K338" s="113">
        <f t="shared" si="65"/>
        <v>-47.855100000000192</v>
      </c>
      <c r="L338" s="113">
        <f t="shared" si="66"/>
        <v>48.855100000000192</v>
      </c>
    </row>
    <row r="339" spans="2:12">
      <c r="B339" s="104">
        <v>332</v>
      </c>
      <c r="C339" s="5"/>
      <c r="D339" s="112">
        <f t="shared" si="59"/>
        <v>1</v>
      </c>
      <c r="E339" s="112">
        <f t="shared" si="67"/>
        <v>1</v>
      </c>
      <c r="F339" s="111">
        <f t="shared" si="60"/>
        <v>40.71</v>
      </c>
      <c r="G339" s="112">
        <f t="shared" si="61"/>
        <v>-36.33</v>
      </c>
      <c r="H339" s="111">
        <f t="shared" si="62"/>
        <v>-6.38</v>
      </c>
      <c r="I339" s="111">
        <f t="shared" si="63"/>
        <v>4928.2200000000194</v>
      </c>
      <c r="J339" s="111">
        <f t="shared" si="64"/>
        <v>-4828.2200000000194</v>
      </c>
      <c r="K339" s="113">
        <f t="shared" si="65"/>
        <v>-48.282200000000195</v>
      </c>
      <c r="L339" s="113">
        <f t="shared" si="66"/>
        <v>49.282200000000195</v>
      </c>
    </row>
    <row r="340" spans="2:12">
      <c r="B340" s="104">
        <v>333</v>
      </c>
      <c r="C340" s="5"/>
      <c r="D340" s="112">
        <f t="shared" si="59"/>
        <v>1</v>
      </c>
      <c r="E340" s="112">
        <f t="shared" si="67"/>
        <v>1</v>
      </c>
      <c r="F340" s="111">
        <f t="shared" si="60"/>
        <v>41.07</v>
      </c>
      <c r="G340" s="112">
        <f t="shared" si="61"/>
        <v>-36.69</v>
      </c>
      <c r="H340" s="111">
        <f t="shared" si="62"/>
        <v>-6.38</v>
      </c>
      <c r="I340" s="111">
        <f t="shared" si="63"/>
        <v>4971.2900000000191</v>
      </c>
      <c r="J340" s="111">
        <f t="shared" si="64"/>
        <v>-4871.2900000000191</v>
      </c>
      <c r="K340" s="113">
        <f t="shared" si="65"/>
        <v>-48.712900000000189</v>
      </c>
      <c r="L340" s="113">
        <f t="shared" si="66"/>
        <v>49.712900000000189</v>
      </c>
    </row>
    <row r="341" spans="2:12">
      <c r="B341" s="104">
        <v>334</v>
      </c>
      <c r="C341" s="5"/>
      <c r="D341" s="112">
        <f t="shared" si="59"/>
        <v>1</v>
      </c>
      <c r="E341" s="112">
        <f t="shared" si="67"/>
        <v>1</v>
      </c>
      <c r="F341" s="111">
        <f t="shared" si="60"/>
        <v>41.43</v>
      </c>
      <c r="G341" s="112">
        <f t="shared" si="61"/>
        <v>-37.049999999999997</v>
      </c>
      <c r="H341" s="111">
        <f t="shared" si="62"/>
        <v>-6.38</v>
      </c>
      <c r="I341" s="111">
        <f t="shared" si="63"/>
        <v>5014.7200000000194</v>
      </c>
      <c r="J341" s="111">
        <f t="shared" si="64"/>
        <v>-4914.7200000000194</v>
      </c>
      <c r="K341" s="113">
        <f t="shared" si="65"/>
        <v>-49.147200000000197</v>
      </c>
      <c r="L341" s="113">
        <f t="shared" si="66"/>
        <v>50.147200000000197</v>
      </c>
    </row>
    <row r="342" spans="2:12">
      <c r="B342" s="104">
        <v>335</v>
      </c>
      <c r="C342" s="5"/>
      <c r="D342" s="112">
        <f t="shared" si="59"/>
        <v>1</v>
      </c>
      <c r="E342" s="112">
        <f t="shared" si="67"/>
        <v>1</v>
      </c>
      <c r="F342" s="111">
        <f t="shared" si="60"/>
        <v>41.79</v>
      </c>
      <c r="G342" s="112">
        <f t="shared" si="61"/>
        <v>-37.409999999999997</v>
      </c>
      <c r="H342" s="111">
        <f t="shared" si="62"/>
        <v>-6.38</v>
      </c>
      <c r="I342" s="111">
        <f t="shared" si="63"/>
        <v>5058.5100000000193</v>
      </c>
      <c r="J342" s="111">
        <f t="shared" si="64"/>
        <v>-4958.5100000000193</v>
      </c>
      <c r="K342" s="113">
        <f t="shared" si="65"/>
        <v>-49.585100000000196</v>
      </c>
      <c r="L342" s="113">
        <f t="shared" si="66"/>
        <v>50.585100000000196</v>
      </c>
    </row>
    <row r="343" spans="2:12">
      <c r="B343" s="104">
        <v>336</v>
      </c>
      <c r="C343" s="5"/>
      <c r="D343" s="112">
        <f t="shared" si="59"/>
        <v>1</v>
      </c>
      <c r="E343" s="112">
        <f t="shared" si="67"/>
        <v>1</v>
      </c>
      <c r="F343" s="111">
        <f t="shared" si="60"/>
        <v>42.15</v>
      </c>
      <c r="G343" s="112">
        <f t="shared" si="61"/>
        <v>-37.770000000000003</v>
      </c>
      <c r="H343" s="111">
        <f t="shared" si="62"/>
        <v>-6.38</v>
      </c>
      <c r="I343" s="111">
        <f t="shared" si="63"/>
        <v>5102.6600000000199</v>
      </c>
      <c r="J343" s="111">
        <f t="shared" si="64"/>
        <v>-5002.6600000000199</v>
      </c>
      <c r="K343" s="113">
        <f t="shared" si="65"/>
        <v>-50.026600000000201</v>
      </c>
      <c r="L343" s="113">
        <f t="shared" si="66"/>
        <v>51.026600000000201</v>
      </c>
    </row>
    <row r="344" spans="2:12">
      <c r="B344" s="104">
        <v>337</v>
      </c>
      <c r="C344" s="5"/>
      <c r="D344" s="112">
        <f t="shared" si="59"/>
        <v>1</v>
      </c>
      <c r="E344" s="112">
        <f t="shared" si="67"/>
        <v>1</v>
      </c>
      <c r="F344" s="111">
        <f t="shared" si="60"/>
        <v>42.52</v>
      </c>
      <c r="G344" s="112">
        <f t="shared" si="61"/>
        <v>-38.14</v>
      </c>
      <c r="H344" s="111">
        <f t="shared" si="62"/>
        <v>-6.38</v>
      </c>
      <c r="I344" s="111">
        <f t="shared" si="63"/>
        <v>5147.1800000000203</v>
      </c>
      <c r="J344" s="111">
        <f t="shared" si="64"/>
        <v>-5047.1800000000203</v>
      </c>
      <c r="K344" s="113">
        <f t="shared" si="65"/>
        <v>-50.471800000000201</v>
      </c>
      <c r="L344" s="113">
        <f t="shared" si="66"/>
        <v>51.471800000000201</v>
      </c>
    </row>
    <row r="345" spans="2:12">
      <c r="B345" s="104">
        <v>338</v>
      </c>
      <c r="C345" s="5"/>
      <c r="D345" s="112">
        <f t="shared" si="59"/>
        <v>1</v>
      </c>
      <c r="E345" s="112">
        <f t="shared" si="67"/>
        <v>1</v>
      </c>
      <c r="F345" s="111">
        <f t="shared" si="60"/>
        <v>42.89</v>
      </c>
      <c r="G345" s="112">
        <f t="shared" si="61"/>
        <v>-38.51</v>
      </c>
      <c r="H345" s="111">
        <f t="shared" si="62"/>
        <v>-6.38</v>
      </c>
      <c r="I345" s="111">
        <f t="shared" si="63"/>
        <v>5192.0700000000206</v>
      </c>
      <c r="J345" s="111">
        <f t="shared" si="64"/>
        <v>-5092.0700000000206</v>
      </c>
      <c r="K345" s="113">
        <f t="shared" si="65"/>
        <v>-50.92070000000021</v>
      </c>
      <c r="L345" s="113">
        <f t="shared" si="66"/>
        <v>51.92070000000021</v>
      </c>
    </row>
    <row r="346" spans="2:12">
      <c r="B346" s="104">
        <v>339</v>
      </c>
      <c r="C346" s="5"/>
      <c r="D346" s="112">
        <f t="shared" si="59"/>
        <v>1</v>
      </c>
      <c r="E346" s="112">
        <f t="shared" si="67"/>
        <v>1</v>
      </c>
      <c r="F346" s="111">
        <f t="shared" si="60"/>
        <v>43.27</v>
      </c>
      <c r="G346" s="112">
        <f t="shared" si="61"/>
        <v>-38.89</v>
      </c>
      <c r="H346" s="111">
        <f t="shared" si="62"/>
        <v>-6.38</v>
      </c>
      <c r="I346" s="111">
        <f t="shared" si="63"/>
        <v>5237.3400000000211</v>
      </c>
      <c r="J346" s="111">
        <f t="shared" si="64"/>
        <v>-5137.3400000000211</v>
      </c>
      <c r="K346" s="113">
        <f t="shared" si="65"/>
        <v>-51.37340000000021</v>
      </c>
      <c r="L346" s="113">
        <f t="shared" si="66"/>
        <v>52.37340000000021</v>
      </c>
    </row>
    <row r="347" spans="2:12">
      <c r="B347" s="104">
        <v>340</v>
      </c>
      <c r="C347" s="5"/>
      <c r="D347" s="112">
        <f t="shared" si="59"/>
        <v>1</v>
      </c>
      <c r="E347" s="112">
        <f t="shared" si="67"/>
        <v>1</v>
      </c>
      <c r="F347" s="111">
        <f t="shared" si="60"/>
        <v>43.64</v>
      </c>
      <c r="G347" s="112">
        <f t="shared" si="61"/>
        <v>-39.26</v>
      </c>
      <c r="H347" s="111">
        <f t="shared" si="62"/>
        <v>-6.38</v>
      </c>
      <c r="I347" s="111">
        <f t="shared" si="63"/>
        <v>5282.9800000000214</v>
      </c>
      <c r="J347" s="111">
        <f t="shared" si="64"/>
        <v>-5182.9800000000214</v>
      </c>
      <c r="K347" s="113">
        <f t="shared" si="65"/>
        <v>-51.829800000000212</v>
      </c>
      <c r="L347" s="113">
        <f t="shared" si="66"/>
        <v>52.829800000000212</v>
      </c>
    </row>
    <row r="348" spans="2:12">
      <c r="B348" s="104">
        <v>341</v>
      </c>
      <c r="C348" s="5"/>
      <c r="D348" s="112">
        <f t="shared" si="59"/>
        <v>1</v>
      </c>
      <c r="E348" s="112">
        <f t="shared" si="67"/>
        <v>1</v>
      </c>
      <c r="F348" s="111">
        <f t="shared" si="60"/>
        <v>44.02</v>
      </c>
      <c r="G348" s="112">
        <f t="shared" si="61"/>
        <v>-39.64</v>
      </c>
      <c r="H348" s="111">
        <f t="shared" si="62"/>
        <v>-6.38</v>
      </c>
      <c r="I348" s="111">
        <f t="shared" si="63"/>
        <v>5329.0000000000218</v>
      </c>
      <c r="J348" s="111">
        <f t="shared" si="64"/>
        <v>-5229.0000000000218</v>
      </c>
      <c r="K348" s="113">
        <f t="shared" si="65"/>
        <v>-52.290000000000219</v>
      </c>
      <c r="L348" s="113">
        <f t="shared" si="66"/>
        <v>53.290000000000219</v>
      </c>
    </row>
    <row r="349" spans="2:12">
      <c r="B349" s="104">
        <v>342</v>
      </c>
      <c r="C349" s="5"/>
      <c r="D349" s="112">
        <f t="shared" si="59"/>
        <v>1</v>
      </c>
      <c r="E349" s="112">
        <f t="shared" si="67"/>
        <v>1</v>
      </c>
      <c r="F349" s="111">
        <f t="shared" si="60"/>
        <v>44.41</v>
      </c>
      <c r="G349" s="112">
        <f t="shared" si="61"/>
        <v>-40.03</v>
      </c>
      <c r="H349" s="111">
        <f t="shared" si="62"/>
        <v>-6.38</v>
      </c>
      <c r="I349" s="111">
        <f t="shared" si="63"/>
        <v>5375.4100000000217</v>
      </c>
      <c r="J349" s="111">
        <f t="shared" si="64"/>
        <v>-5275.4100000000217</v>
      </c>
      <c r="K349" s="113">
        <f t="shared" si="65"/>
        <v>-52.754100000000214</v>
      </c>
      <c r="L349" s="113">
        <f t="shared" si="66"/>
        <v>53.754100000000214</v>
      </c>
    </row>
    <row r="350" spans="2:12">
      <c r="B350" s="104">
        <v>343</v>
      </c>
      <c r="C350" s="5"/>
      <c r="D350" s="112">
        <f t="shared" si="59"/>
        <v>1</v>
      </c>
      <c r="E350" s="112">
        <f t="shared" si="67"/>
        <v>1</v>
      </c>
      <c r="F350" s="111">
        <f t="shared" si="60"/>
        <v>44.8</v>
      </c>
      <c r="G350" s="112">
        <f t="shared" si="61"/>
        <v>-40.42</v>
      </c>
      <c r="H350" s="111">
        <f t="shared" si="62"/>
        <v>-6.38</v>
      </c>
      <c r="I350" s="111">
        <f t="shared" si="63"/>
        <v>5422.2100000000219</v>
      </c>
      <c r="J350" s="111">
        <f t="shared" si="64"/>
        <v>-5322.2100000000219</v>
      </c>
      <c r="K350" s="113">
        <f t="shared" si="65"/>
        <v>-53.222100000000218</v>
      </c>
      <c r="L350" s="113">
        <f t="shared" si="66"/>
        <v>54.222100000000218</v>
      </c>
    </row>
    <row r="351" spans="2:12">
      <c r="B351" s="104">
        <v>344</v>
      </c>
      <c r="C351" s="5"/>
      <c r="D351" s="112">
        <f t="shared" si="59"/>
        <v>1</v>
      </c>
      <c r="E351" s="112">
        <f t="shared" si="67"/>
        <v>1</v>
      </c>
      <c r="F351" s="111">
        <f t="shared" si="60"/>
        <v>45.19</v>
      </c>
      <c r="G351" s="112">
        <f t="shared" si="61"/>
        <v>-40.81</v>
      </c>
      <c r="H351" s="111">
        <f t="shared" si="62"/>
        <v>-6.38</v>
      </c>
      <c r="I351" s="111">
        <f t="shared" si="63"/>
        <v>5469.4000000000224</v>
      </c>
      <c r="J351" s="111">
        <f t="shared" si="64"/>
        <v>-5369.4000000000224</v>
      </c>
      <c r="K351" s="113">
        <f t="shared" si="65"/>
        <v>-53.694000000000223</v>
      </c>
      <c r="L351" s="113">
        <f t="shared" si="66"/>
        <v>54.694000000000223</v>
      </c>
    </row>
    <row r="352" spans="2:12">
      <c r="B352" s="104">
        <v>345</v>
      </c>
      <c r="C352" s="5"/>
      <c r="D352" s="112">
        <f t="shared" si="59"/>
        <v>1</v>
      </c>
      <c r="E352" s="112">
        <f t="shared" si="67"/>
        <v>1</v>
      </c>
      <c r="F352" s="111">
        <f t="shared" si="60"/>
        <v>45.58</v>
      </c>
      <c r="G352" s="112">
        <f t="shared" si="61"/>
        <v>-41.2</v>
      </c>
      <c r="H352" s="111">
        <f t="shared" si="62"/>
        <v>-6.38</v>
      </c>
      <c r="I352" s="111">
        <f t="shared" si="63"/>
        <v>5516.9800000000223</v>
      </c>
      <c r="J352" s="111">
        <f t="shared" si="64"/>
        <v>-5416.9800000000223</v>
      </c>
      <c r="K352" s="113">
        <f t="shared" si="65"/>
        <v>-54.169800000000222</v>
      </c>
      <c r="L352" s="113">
        <f t="shared" si="66"/>
        <v>55.169800000000222</v>
      </c>
    </row>
    <row r="353" spans="2:12">
      <c r="B353" s="104">
        <v>346</v>
      </c>
      <c r="C353" s="5"/>
      <c r="D353" s="112">
        <f t="shared" ref="D353:D367" si="68">IF(L352&gt;=0.8,$D$8,0)</f>
        <v>1</v>
      </c>
      <c r="E353" s="112">
        <f t="shared" si="67"/>
        <v>1</v>
      </c>
      <c r="F353" s="111">
        <f t="shared" ref="F353:F367" si="69">ROUND($C$3/12*I352,2)</f>
        <v>45.97</v>
      </c>
      <c r="G353" s="112">
        <f t="shared" ref="G353:G367" si="70">ROUND(IF(I352&gt;=($C$5-F353),$C$5-F353,I352),2)</f>
        <v>-41.59</v>
      </c>
      <c r="H353" s="111">
        <f t="shared" ref="H353:H367" si="71">ROUND(IF($C$9&lt;=I352,C353-D353-E353-$C$5,C353-D353-E353-G353),2)</f>
        <v>-6.38</v>
      </c>
      <c r="I353" s="111">
        <f t="shared" ref="I353:I367" si="72">I352-G353-H353</f>
        <v>5564.9500000000226</v>
      </c>
      <c r="J353" s="111">
        <f t="shared" ref="J353:J367" si="73">+$C$1-I353</f>
        <v>-5464.9500000000226</v>
      </c>
      <c r="K353" s="113">
        <f t="shared" ref="K353:K367" si="74">1-L353</f>
        <v>-54.649500000000224</v>
      </c>
      <c r="L353" s="113">
        <f t="shared" ref="L353:L367" si="75">I353/$C$1</f>
        <v>55.649500000000224</v>
      </c>
    </row>
    <row r="354" spans="2:12">
      <c r="B354" s="104">
        <v>347</v>
      </c>
      <c r="C354" s="5"/>
      <c r="D354" s="112">
        <f t="shared" si="68"/>
        <v>1</v>
      </c>
      <c r="E354" s="112">
        <f t="shared" si="67"/>
        <v>1</v>
      </c>
      <c r="F354" s="111">
        <f t="shared" si="69"/>
        <v>46.37</v>
      </c>
      <c r="G354" s="112">
        <f t="shared" si="70"/>
        <v>-41.99</v>
      </c>
      <c r="H354" s="111">
        <f t="shared" si="71"/>
        <v>-6.38</v>
      </c>
      <c r="I354" s="111">
        <f t="shared" si="72"/>
        <v>5613.3200000000224</v>
      </c>
      <c r="J354" s="111">
        <f t="shared" si="73"/>
        <v>-5513.3200000000224</v>
      </c>
      <c r="K354" s="113">
        <f t="shared" si="74"/>
        <v>-55.133200000000222</v>
      </c>
      <c r="L354" s="113">
        <f t="shared" si="75"/>
        <v>56.133200000000222</v>
      </c>
    </row>
    <row r="355" spans="2:12">
      <c r="B355" s="104">
        <v>348</v>
      </c>
      <c r="C355" s="5"/>
      <c r="D355" s="112">
        <f t="shared" si="68"/>
        <v>1</v>
      </c>
      <c r="E355" s="112">
        <f t="shared" si="67"/>
        <v>1</v>
      </c>
      <c r="F355" s="111">
        <f t="shared" si="69"/>
        <v>46.78</v>
      </c>
      <c r="G355" s="112">
        <f t="shared" si="70"/>
        <v>-42.4</v>
      </c>
      <c r="H355" s="111">
        <f t="shared" si="71"/>
        <v>-6.38</v>
      </c>
      <c r="I355" s="111">
        <f t="shared" si="72"/>
        <v>5662.1000000000222</v>
      </c>
      <c r="J355" s="111">
        <f t="shared" si="73"/>
        <v>-5562.1000000000222</v>
      </c>
      <c r="K355" s="113">
        <f t="shared" si="74"/>
        <v>-55.621000000000222</v>
      </c>
      <c r="L355" s="113">
        <f t="shared" si="75"/>
        <v>56.621000000000222</v>
      </c>
    </row>
    <row r="356" spans="2:12">
      <c r="B356" s="104">
        <v>349</v>
      </c>
      <c r="C356" s="5"/>
      <c r="D356" s="112">
        <f t="shared" si="68"/>
        <v>1</v>
      </c>
      <c r="E356" s="112">
        <f t="shared" si="67"/>
        <v>1</v>
      </c>
      <c r="F356" s="111">
        <f t="shared" si="69"/>
        <v>47.18</v>
      </c>
      <c r="G356" s="112">
        <f t="shared" si="70"/>
        <v>-42.8</v>
      </c>
      <c r="H356" s="111">
        <f t="shared" si="71"/>
        <v>-6.38</v>
      </c>
      <c r="I356" s="111">
        <f t="shared" si="72"/>
        <v>5711.2800000000225</v>
      </c>
      <c r="J356" s="111">
        <f t="shared" si="73"/>
        <v>-5611.2800000000225</v>
      </c>
      <c r="K356" s="113">
        <f t="shared" si="74"/>
        <v>-56.112800000000227</v>
      </c>
      <c r="L356" s="113">
        <f t="shared" si="75"/>
        <v>57.112800000000227</v>
      </c>
    </row>
    <row r="357" spans="2:12">
      <c r="B357" s="104">
        <v>350</v>
      </c>
      <c r="C357" s="5"/>
      <c r="D357" s="112">
        <f t="shared" si="68"/>
        <v>1</v>
      </c>
      <c r="E357" s="112">
        <f t="shared" si="67"/>
        <v>1</v>
      </c>
      <c r="F357" s="111">
        <f t="shared" si="69"/>
        <v>47.59</v>
      </c>
      <c r="G357" s="112">
        <f t="shared" si="70"/>
        <v>-43.21</v>
      </c>
      <c r="H357" s="111">
        <f t="shared" si="71"/>
        <v>-6.38</v>
      </c>
      <c r="I357" s="111">
        <f t="shared" si="72"/>
        <v>5760.8700000000226</v>
      </c>
      <c r="J357" s="111">
        <f t="shared" si="73"/>
        <v>-5660.8700000000226</v>
      </c>
      <c r="K357" s="113">
        <f t="shared" si="74"/>
        <v>-56.608700000000226</v>
      </c>
      <c r="L357" s="113">
        <f t="shared" si="75"/>
        <v>57.608700000000226</v>
      </c>
    </row>
    <row r="358" spans="2:12">
      <c r="B358" s="104">
        <v>351</v>
      </c>
      <c r="C358" s="5"/>
      <c r="D358" s="112">
        <f t="shared" si="68"/>
        <v>1</v>
      </c>
      <c r="E358" s="112">
        <f t="shared" si="67"/>
        <v>1</v>
      </c>
      <c r="F358" s="111">
        <f t="shared" si="69"/>
        <v>48.01</v>
      </c>
      <c r="G358" s="112">
        <f t="shared" si="70"/>
        <v>-43.63</v>
      </c>
      <c r="H358" s="111">
        <f t="shared" si="71"/>
        <v>-6.38</v>
      </c>
      <c r="I358" s="111">
        <f t="shared" si="72"/>
        <v>5810.8800000000228</v>
      </c>
      <c r="J358" s="111">
        <f t="shared" si="73"/>
        <v>-5710.8800000000228</v>
      </c>
      <c r="K358" s="113">
        <f t="shared" si="74"/>
        <v>-57.10880000000023</v>
      </c>
      <c r="L358" s="113">
        <f t="shared" si="75"/>
        <v>58.10880000000023</v>
      </c>
    </row>
    <row r="359" spans="2:12">
      <c r="B359" s="104">
        <v>352</v>
      </c>
      <c r="C359" s="5"/>
      <c r="D359" s="112">
        <f t="shared" si="68"/>
        <v>1</v>
      </c>
      <c r="E359" s="112">
        <f t="shared" si="67"/>
        <v>1</v>
      </c>
      <c r="F359" s="111">
        <f t="shared" si="69"/>
        <v>48.42</v>
      </c>
      <c r="G359" s="112">
        <f t="shared" si="70"/>
        <v>-44.04</v>
      </c>
      <c r="H359" s="111">
        <f t="shared" si="71"/>
        <v>-6.38</v>
      </c>
      <c r="I359" s="111">
        <f t="shared" si="72"/>
        <v>5861.3000000000229</v>
      </c>
      <c r="J359" s="111">
        <f t="shared" si="73"/>
        <v>-5761.3000000000229</v>
      </c>
      <c r="K359" s="113">
        <f t="shared" si="74"/>
        <v>-57.613000000000227</v>
      </c>
      <c r="L359" s="113">
        <f t="shared" si="75"/>
        <v>58.613000000000227</v>
      </c>
    </row>
    <row r="360" spans="2:12">
      <c r="B360" s="104">
        <v>353</v>
      </c>
      <c r="C360" s="5"/>
      <c r="D360" s="112">
        <f t="shared" si="68"/>
        <v>1</v>
      </c>
      <c r="E360" s="112">
        <f t="shared" si="67"/>
        <v>1</v>
      </c>
      <c r="F360" s="111">
        <f t="shared" si="69"/>
        <v>48.84</v>
      </c>
      <c r="G360" s="112">
        <f t="shared" si="70"/>
        <v>-44.46</v>
      </c>
      <c r="H360" s="111">
        <f t="shared" si="71"/>
        <v>-6.38</v>
      </c>
      <c r="I360" s="111">
        <f t="shared" si="72"/>
        <v>5912.1400000000231</v>
      </c>
      <c r="J360" s="111">
        <f t="shared" si="73"/>
        <v>-5812.1400000000231</v>
      </c>
      <c r="K360" s="113">
        <f t="shared" si="74"/>
        <v>-58.121400000000229</v>
      </c>
      <c r="L360" s="113">
        <f t="shared" si="75"/>
        <v>59.121400000000229</v>
      </c>
    </row>
    <row r="361" spans="2:12">
      <c r="B361" s="104">
        <v>354</v>
      </c>
      <c r="C361" s="5"/>
      <c r="D361" s="112">
        <f t="shared" si="68"/>
        <v>1</v>
      </c>
      <c r="E361" s="112">
        <f t="shared" si="67"/>
        <v>1</v>
      </c>
      <c r="F361" s="111">
        <f t="shared" si="69"/>
        <v>49.27</v>
      </c>
      <c r="G361" s="112">
        <f t="shared" si="70"/>
        <v>-44.89</v>
      </c>
      <c r="H361" s="111">
        <f t="shared" si="71"/>
        <v>-6.38</v>
      </c>
      <c r="I361" s="111">
        <f t="shared" si="72"/>
        <v>5963.4100000000235</v>
      </c>
      <c r="J361" s="111">
        <f t="shared" si="73"/>
        <v>-5863.4100000000235</v>
      </c>
      <c r="K361" s="113">
        <f t="shared" si="74"/>
        <v>-58.634100000000238</v>
      </c>
      <c r="L361" s="113">
        <f t="shared" si="75"/>
        <v>59.634100000000238</v>
      </c>
    </row>
    <row r="362" spans="2:12">
      <c r="B362" s="104">
        <v>355</v>
      </c>
      <c r="C362" s="5"/>
      <c r="D362" s="112">
        <f t="shared" si="68"/>
        <v>1</v>
      </c>
      <c r="E362" s="112">
        <f t="shared" si="67"/>
        <v>1</v>
      </c>
      <c r="F362" s="111">
        <f t="shared" si="69"/>
        <v>49.7</v>
      </c>
      <c r="G362" s="112">
        <f t="shared" si="70"/>
        <v>-45.32</v>
      </c>
      <c r="H362" s="111">
        <f t="shared" si="71"/>
        <v>-6.38</v>
      </c>
      <c r="I362" s="111">
        <f t="shared" si="72"/>
        <v>6015.1100000000233</v>
      </c>
      <c r="J362" s="111">
        <f t="shared" si="73"/>
        <v>-5915.1100000000233</v>
      </c>
      <c r="K362" s="113">
        <f t="shared" si="74"/>
        <v>-59.151100000000234</v>
      </c>
      <c r="L362" s="113">
        <f t="shared" si="75"/>
        <v>60.151100000000234</v>
      </c>
    </row>
    <row r="363" spans="2:12">
      <c r="B363" s="104">
        <v>356</v>
      </c>
      <c r="C363" s="5"/>
      <c r="D363" s="112">
        <f t="shared" si="68"/>
        <v>1</v>
      </c>
      <c r="E363" s="112">
        <f t="shared" si="67"/>
        <v>1</v>
      </c>
      <c r="F363" s="111">
        <f t="shared" si="69"/>
        <v>50.13</v>
      </c>
      <c r="G363" s="112">
        <f t="shared" si="70"/>
        <v>-45.75</v>
      </c>
      <c r="H363" s="111">
        <f t="shared" si="71"/>
        <v>-6.38</v>
      </c>
      <c r="I363" s="111">
        <f t="shared" si="72"/>
        <v>6067.2400000000234</v>
      </c>
      <c r="J363" s="111">
        <f t="shared" si="73"/>
        <v>-5967.2400000000234</v>
      </c>
      <c r="K363" s="113">
        <f t="shared" si="74"/>
        <v>-59.672400000000238</v>
      </c>
      <c r="L363" s="113">
        <f t="shared" si="75"/>
        <v>60.672400000000238</v>
      </c>
    </row>
    <row r="364" spans="2:12">
      <c r="B364" s="104">
        <v>357</v>
      </c>
      <c r="C364" s="5"/>
      <c r="D364" s="112">
        <f t="shared" si="68"/>
        <v>1</v>
      </c>
      <c r="E364" s="112">
        <f t="shared" si="67"/>
        <v>1</v>
      </c>
      <c r="F364" s="111">
        <f t="shared" si="69"/>
        <v>50.56</v>
      </c>
      <c r="G364" s="112">
        <f t="shared" si="70"/>
        <v>-46.18</v>
      </c>
      <c r="H364" s="111">
        <f t="shared" si="71"/>
        <v>-6.38</v>
      </c>
      <c r="I364" s="111">
        <f t="shared" si="72"/>
        <v>6119.8000000000238</v>
      </c>
      <c r="J364" s="111">
        <f t="shared" si="73"/>
        <v>-6019.8000000000238</v>
      </c>
      <c r="K364" s="113">
        <f t="shared" si="74"/>
        <v>-60.198000000000235</v>
      </c>
      <c r="L364" s="113">
        <f t="shared" si="75"/>
        <v>61.198000000000235</v>
      </c>
    </row>
    <row r="365" spans="2:12">
      <c r="B365" s="104">
        <v>358</v>
      </c>
      <c r="C365" s="5"/>
      <c r="D365" s="112">
        <f t="shared" si="68"/>
        <v>1</v>
      </c>
      <c r="E365" s="112">
        <f t="shared" si="67"/>
        <v>1</v>
      </c>
      <c r="F365" s="111">
        <f t="shared" si="69"/>
        <v>51</v>
      </c>
      <c r="G365" s="112">
        <f t="shared" si="70"/>
        <v>-46.62</v>
      </c>
      <c r="H365" s="111">
        <f t="shared" si="71"/>
        <v>-6.38</v>
      </c>
      <c r="I365" s="111">
        <f t="shared" si="72"/>
        <v>6172.8000000000238</v>
      </c>
      <c r="J365" s="111">
        <f t="shared" si="73"/>
        <v>-6072.8000000000238</v>
      </c>
      <c r="K365" s="113">
        <f t="shared" si="74"/>
        <v>-60.728000000000236</v>
      </c>
      <c r="L365" s="113">
        <f t="shared" si="75"/>
        <v>61.728000000000236</v>
      </c>
    </row>
    <row r="366" spans="2:12">
      <c r="B366" s="104">
        <v>359</v>
      </c>
      <c r="C366" s="5"/>
      <c r="D366" s="112">
        <f t="shared" si="68"/>
        <v>1</v>
      </c>
      <c r="E366" s="112">
        <f t="shared" si="67"/>
        <v>1</v>
      </c>
      <c r="F366" s="111">
        <f t="shared" si="69"/>
        <v>51.44</v>
      </c>
      <c r="G366" s="112">
        <f t="shared" si="70"/>
        <v>-47.06</v>
      </c>
      <c r="H366" s="111">
        <f t="shared" si="71"/>
        <v>-6.38</v>
      </c>
      <c r="I366" s="111">
        <f t="shared" si="72"/>
        <v>6226.2400000000243</v>
      </c>
      <c r="J366" s="111">
        <f t="shared" si="73"/>
        <v>-6126.2400000000243</v>
      </c>
      <c r="K366" s="113">
        <f t="shared" si="74"/>
        <v>-61.262400000000241</v>
      </c>
      <c r="L366" s="113">
        <f t="shared" si="75"/>
        <v>62.262400000000241</v>
      </c>
    </row>
    <row r="367" spans="2:12">
      <c r="B367" s="104">
        <v>360</v>
      </c>
      <c r="C367" s="5"/>
      <c r="D367" s="112">
        <f t="shared" si="68"/>
        <v>1</v>
      </c>
      <c r="E367" s="112">
        <f t="shared" si="67"/>
        <v>1</v>
      </c>
      <c r="F367" s="111">
        <f t="shared" si="69"/>
        <v>51.89</v>
      </c>
      <c r="G367" s="112">
        <f t="shared" si="70"/>
        <v>-47.51</v>
      </c>
      <c r="H367" s="111">
        <f t="shared" si="71"/>
        <v>-6.38</v>
      </c>
      <c r="I367" s="111">
        <f t="shared" si="72"/>
        <v>6280.1300000000247</v>
      </c>
      <c r="J367" s="111">
        <f t="shared" si="73"/>
        <v>-6180.1300000000247</v>
      </c>
      <c r="K367" s="113">
        <f t="shared" si="74"/>
        <v>-61.801300000000246</v>
      </c>
      <c r="L367" s="113">
        <f t="shared" si="75"/>
        <v>62.801300000000246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T214"/>
  <sheetViews>
    <sheetView zoomScale="75" zoomScaleNormal="75" workbookViewId="0">
      <selection activeCell="C45" sqref="C45"/>
    </sheetView>
  </sheetViews>
  <sheetFormatPr defaultRowHeight="15"/>
  <cols>
    <col min="1" max="1" width="18.7109375" customWidth="1"/>
    <col min="2" max="4" width="12.7109375" style="3" customWidth="1"/>
    <col min="6" max="6" width="14.85546875" customWidth="1"/>
    <col min="7" max="7" width="6.7109375" customWidth="1"/>
    <col min="8" max="8" width="17.5703125" bestFit="1" customWidth="1"/>
    <col min="9" max="9" width="12.7109375" customWidth="1"/>
    <col min="11" max="13" width="8.85546875" customWidth="1"/>
    <col min="14" max="14" width="10.5703125" style="34" bestFit="1" customWidth="1"/>
    <col min="15" max="15" width="25.7109375" customWidth="1"/>
    <col min="16" max="16" width="9.28515625" bestFit="1" customWidth="1"/>
    <col min="17" max="17" width="12.7109375" bestFit="1" customWidth="1"/>
    <col min="18" max="18" width="30.7109375" customWidth="1"/>
    <col min="20" max="20" width="13.28515625" style="2" bestFit="1" customWidth="1"/>
  </cols>
  <sheetData>
    <row r="1" spans="1:20" ht="21">
      <c r="A1" s="142" t="s">
        <v>32</v>
      </c>
      <c r="B1" s="40"/>
      <c r="C1" s="40"/>
      <c r="D1" s="40"/>
      <c r="F1" s="146" t="s">
        <v>267</v>
      </c>
      <c r="G1" s="36"/>
      <c r="H1" s="36"/>
      <c r="I1" s="36"/>
      <c r="N1" s="143" t="s">
        <v>33</v>
      </c>
      <c r="O1" s="36"/>
      <c r="P1" s="36"/>
      <c r="Q1" s="36"/>
      <c r="R1" s="36"/>
      <c r="T1" s="144" t="s">
        <v>34</v>
      </c>
    </row>
    <row r="2" spans="1:20" ht="15.75">
      <c r="A2" s="135" t="s">
        <v>20</v>
      </c>
      <c r="B2" s="41" t="s">
        <v>29</v>
      </c>
      <c r="C2" s="41" t="s">
        <v>30</v>
      </c>
      <c r="D2" s="41" t="s">
        <v>31</v>
      </c>
      <c r="F2" t="s">
        <v>278</v>
      </c>
      <c r="G2" s="95" t="e">
        <f>+ROUND(I2/$I$16,2)</f>
        <v>#DIV/0!</v>
      </c>
      <c r="H2" s="31" t="e">
        <f>+CONCATENATE("(",G2*100,"%)  ",F2)</f>
        <v>#DIV/0!</v>
      </c>
      <c r="I2" s="23">
        <f>+C39</f>
        <v>0</v>
      </c>
      <c r="N2" s="34" t="s">
        <v>0</v>
      </c>
      <c r="O2" t="s">
        <v>1</v>
      </c>
      <c r="P2" t="s">
        <v>2</v>
      </c>
      <c r="Q2" s="1" t="s">
        <v>3</v>
      </c>
      <c r="R2" s="1" t="s">
        <v>73</v>
      </c>
      <c r="T2" s="126" t="str">
        <f>+Summary!$A$6</f>
        <v>Gross Salary</v>
      </c>
    </row>
    <row r="3" spans="1:20">
      <c r="A3" s="126" t="str">
        <f>+Summary!$A$6</f>
        <v>Gross Salary</v>
      </c>
      <c r="B3" s="23">
        <f>+VLOOKUP(A3,Summary!$A$2:$N$44,2,FALSE)</f>
        <v>0</v>
      </c>
      <c r="C3" s="23">
        <f t="shared" ref="C3:C8" si="0">+SUMIF($Q:$Q,$A3,$P:$P)</f>
        <v>0</v>
      </c>
      <c r="D3" s="25">
        <f t="shared" ref="D3:D8" si="1">+C3-B3</f>
        <v>0</v>
      </c>
      <c r="F3" t="s">
        <v>15</v>
      </c>
      <c r="G3" s="95" t="e">
        <f t="shared" ref="G3:G15" si="2">+ROUND(I3/$I$16,2)</f>
        <v>#DIV/0!</v>
      </c>
      <c r="H3" s="31" t="e">
        <f t="shared" ref="H3:H15" si="3">+CONCATENATE("(",G3*100,"%)  ",F3)</f>
        <v>#DIV/0!</v>
      </c>
      <c r="I3" s="23">
        <f>+C25</f>
        <v>0</v>
      </c>
      <c r="N3" s="35"/>
      <c r="O3" s="1"/>
      <c r="P3" s="32"/>
      <c r="Q3" s="1" t="s">
        <v>17</v>
      </c>
      <c r="R3" s="1"/>
      <c r="T3" s="126" t="str">
        <f>+Summary!$A$7</f>
        <v>Insurance</v>
      </c>
    </row>
    <row r="4" spans="1:20">
      <c r="A4" s="126" t="str">
        <f>+Summary!$A$7</f>
        <v>Insurance</v>
      </c>
      <c r="B4" s="23">
        <f>+VLOOKUP(A4,Summary!$A$2:$N$44,2,FALSE)</f>
        <v>0</v>
      </c>
      <c r="C4" s="23">
        <f t="shared" si="0"/>
        <v>0</v>
      </c>
      <c r="D4" s="25">
        <f t="shared" si="1"/>
        <v>0</v>
      </c>
      <c r="F4" t="s">
        <v>12</v>
      </c>
      <c r="G4" s="95" t="e">
        <f t="shared" si="2"/>
        <v>#DIV/0!</v>
      </c>
      <c r="H4" s="31" t="e">
        <f t="shared" si="3"/>
        <v>#DIV/0!</v>
      </c>
      <c r="I4" s="23">
        <f>+C20</f>
        <v>0</v>
      </c>
      <c r="N4" s="35"/>
      <c r="O4" s="1"/>
      <c r="P4" s="32"/>
      <c r="Q4" s="1" t="s">
        <v>17</v>
      </c>
      <c r="R4" s="1"/>
      <c r="T4" s="126" t="str">
        <f>+Summary!$A$8</f>
        <v>Taxes</v>
      </c>
    </row>
    <row r="5" spans="1:20">
      <c r="A5" s="126" t="str">
        <f>+Summary!$A$8</f>
        <v>Taxes</v>
      </c>
      <c r="B5" s="23">
        <f>+VLOOKUP(A5,Summary!$A$2:$N$44,2,FALSE)</f>
        <v>0</v>
      </c>
      <c r="C5" s="23">
        <f t="shared" si="0"/>
        <v>0</v>
      </c>
      <c r="D5" s="25">
        <f t="shared" si="1"/>
        <v>0</v>
      </c>
      <c r="F5" t="s">
        <v>23</v>
      </c>
      <c r="G5" s="95" t="e">
        <f t="shared" si="2"/>
        <v>#DIV/0!</v>
      </c>
      <c r="H5" s="31" t="e">
        <f t="shared" si="3"/>
        <v>#DIV/0!</v>
      </c>
      <c r="I5" s="23">
        <f>+C22</f>
        <v>0</v>
      </c>
      <c r="N5" s="35"/>
      <c r="O5" s="1"/>
      <c r="P5" s="32"/>
      <c r="Q5" s="1" t="s">
        <v>17</v>
      </c>
      <c r="R5" s="1"/>
      <c r="T5" s="126" t="str">
        <f>+Summary!$A$9</f>
        <v>Divd/Int/CG</v>
      </c>
    </row>
    <row r="6" spans="1:20">
      <c r="A6" s="126" t="str">
        <f>+Summary!$A$9</f>
        <v>Divd/Int/CG</v>
      </c>
      <c r="B6" s="23">
        <f>+VLOOKUP(A6,Summary!$A$2:$N$44,2,FALSE)</f>
        <v>0</v>
      </c>
      <c r="C6" s="23">
        <f t="shared" si="0"/>
        <v>0</v>
      </c>
      <c r="D6" s="25">
        <f t="shared" si="1"/>
        <v>0</v>
      </c>
      <c r="F6" t="s">
        <v>24</v>
      </c>
      <c r="G6" s="95" t="e">
        <f t="shared" si="2"/>
        <v>#DIV/0!</v>
      </c>
      <c r="H6" s="31" t="e">
        <f t="shared" si="3"/>
        <v>#DIV/0!</v>
      </c>
      <c r="I6" s="23">
        <f>+C23</f>
        <v>0</v>
      </c>
      <c r="N6" s="35"/>
      <c r="O6" s="1"/>
      <c r="P6" s="32"/>
      <c r="Q6" s="1" t="s">
        <v>17</v>
      </c>
      <c r="R6" s="1"/>
      <c r="T6" s="126" t="str">
        <f>+Summary!$A$10</f>
        <v>Reimbursement</v>
      </c>
    </row>
    <row r="7" spans="1:20">
      <c r="A7" s="126" t="str">
        <f>+Summary!$A$10</f>
        <v>Reimbursement</v>
      </c>
      <c r="B7" s="23">
        <f>+VLOOKUP(A7,Summary!$A$2:$N$44,2,FALSE)</f>
        <v>0</v>
      </c>
      <c r="C7" s="23">
        <f t="shared" si="0"/>
        <v>0</v>
      </c>
      <c r="D7" s="25">
        <f t="shared" si="1"/>
        <v>0</v>
      </c>
      <c r="F7" t="s">
        <v>13</v>
      </c>
      <c r="G7" s="95" t="e">
        <f t="shared" si="2"/>
        <v>#DIV/0!</v>
      </c>
      <c r="H7" s="31" t="e">
        <f t="shared" si="3"/>
        <v>#DIV/0!</v>
      </c>
      <c r="I7" s="23">
        <f>+C21</f>
        <v>0</v>
      </c>
      <c r="N7" s="35"/>
      <c r="O7" s="1"/>
      <c r="P7" s="32"/>
      <c r="Q7" s="1" t="s">
        <v>17</v>
      </c>
      <c r="R7" s="1"/>
      <c r="T7" s="126" t="str">
        <f>+Summary!$A$11</f>
        <v>Open</v>
      </c>
    </row>
    <row r="8" spans="1:20">
      <c r="A8" s="126" t="str">
        <f>+Summary!$A$11</f>
        <v>Open</v>
      </c>
      <c r="B8" s="23">
        <f>+VLOOKUP(A8,Summary!$A$2:$N$44,2,FALSE)</f>
        <v>0</v>
      </c>
      <c r="C8" s="23">
        <f t="shared" si="0"/>
        <v>0</v>
      </c>
      <c r="D8" s="25">
        <f t="shared" si="1"/>
        <v>0</v>
      </c>
      <c r="F8" t="s">
        <v>7</v>
      </c>
      <c r="G8" s="95" t="e">
        <f t="shared" si="2"/>
        <v>#DIV/0!</v>
      </c>
      <c r="H8" s="31" t="e">
        <f t="shared" si="3"/>
        <v>#DIV/0!</v>
      </c>
      <c r="I8" s="23">
        <f>+C19</f>
        <v>0</v>
      </c>
      <c r="N8" s="35"/>
      <c r="O8" s="1"/>
      <c r="P8" s="32"/>
      <c r="Q8" s="1" t="s">
        <v>17</v>
      </c>
      <c r="R8" s="1"/>
      <c r="T8" s="126" t="str">
        <f>+Summary!$A$15</f>
        <v>Mortgage</v>
      </c>
    </row>
    <row r="9" spans="1:20" ht="15.75">
      <c r="A9" s="139" t="s">
        <v>38</v>
      </c>
      <c r="B9" s="26">
        <f>+SUM(B3:B8)</f>
        <v>0</v>
      </c>
      <c r="C9" s="26">
        <f>+SUM(C3:C8)</f>
        <v>0</v>
      </c>
      <c r="D9" s="26">
        <f>+SUM(D3:D8)</f>
        <v>0</v>
      </c>
      <c r="F9" t="s">
        <v>14</v>
      </c>
      <c r="G9" s="95" t="e">
        <f t="shared" si="2"/>
        <v>#DIV/0!</v>
      </c>
      <c r="H9" s="31" t="e">
        <f t="shared" si="3"/>
        <v>#DIV/0!</v>
      </c>
      <c r="I9" s="23">
        <f>+C24</f>
        <v>0</v>
      </c>
      <c r="N9" s="35"/>
      <c r="O9" s="1"/>
      <c r="P9" s="32"/>
      <c r="Q9" s="1" t="s">
        <v>17</v>
      </c>
      <c r="R9" s="1"/>
      <c r="T9" s="126" t="str">
        <f>+Summary!$A$16</f>
        <v>Property Taxes</v>
      </c>
    </row>
    <row r="10" spans="1:20">
      <c r="D10" s="25"/>
      <c r="F10" t="s">
        <v>10</v>
      </c>
      <c r="G10" s="95" t="e">
        <f t="shared" si="2"/>
        <v>#DIV/0!</v>
      </c>
      <c r="H10" s="31" t="e">
        <f t="shared" si="3"/>
        <v>#DIV/0!</v>
      </c>
      <c r="I10" s="23">
        <f>+C15</f>
        <v>0</v>
      </c>
      <c r="N10" s="35"/>
      <c r="O10" s="1"/>
      <c r="P10" s="32"/>
      <c r="Q10" s="1" t="s">
        <v>17</v>
      </c>
      <c r="R10" s="1"/>
      <c r="T10" s="126" t="str">
        <f>+Summary!$A$17</f>
        <v>Utilities</v>
      </c>
    </row>
    <row r="11" spans="1:20" ht="15.75">
      <c r="A11" s="135" t="s">
        <v>25</v>
      </c>
      <c r="D11" s="25"/>
      <c r="F11" t="s">
        <v>4</v>
      </c>
      <c r="G11" s="95" t="e">
        <f t="shared" si="2"/>
        <v>#DIV/0!</v>
      </c>
      <c r="H11" s="31" t="e">
        <f t="shared" si="3"/>
        <v>#DIV/0!</v>
      </c>
      <c r="I11" s="23">
        <f>+C18</f>
        <v>0</v>
      </c>
      <c r="N11" s="35"/>
      <c r="O11" s="1"/>
      <c r="P11" s="32"/>
      <c r="Q11" s="1" t="s">
        <v>17</v>
      </c>
      <c r="R11" s="1"/>
      <c r="T11" s="126" t="str">
        <f>+Summary!$A$18</f>
        <v>Slush</v>
      </c>
    </row>
    <row r="12" spans="1:20">
      <c r="A12" s="126" t="str">
        <f>+Summary!$A$15</f>
        <v>Mortgage</v>
      </c>
      <c r="B12" s="23">
        <f>+VLOOKUP(A12,Summary!$A$2:$N$44,2,FALSE)</f>
        <v>0</v>
      </c>
      <c r="C12" s="23">
        <f t="shared" ref="C12:C25" si="4">+SUMIF($Q:$Q,$A12,$P:$P)</f>
        <v>0</v>
      </c>
      <c r="D12" s="25">
        <f>+C12-B12</f>
        <v>0</v>
      </c>
      <c r="F12" t="s">
        <v>11</v>
      </c>
      <c r="G12" s="95" t="e">
        <f t="shared" si="2"/>
        <v>#DIV/0!</v>
      </c>
      <c r="H12" s="31" t="e">
        <f t="shared" si="3"/>
        <v>#DIV/0!</v>
      </c>
      <c r="I12" s="23">
        <f>+C17</f>
        <v>0</v>
      </c>
      <c r="N12" s="35"/>
      <c r="O12" s="1"/>
      <c r="P12" s="32"/>
      <c r="Q12" s="1" t="s">
        <v>17</v>
      </c>
      <c r="R12" s="1"/>
      <c r="T12" s="126" t="str">
        <f>+Summary!$A$19</f>
        <v>Kids</v>
      </c>
    </row>
    <row r="13" spans="1:20">
      <c r="A13" s="126" t="str">
        <f>+Summary!$A$16</f>
        <v>Property Taxes</v>
      </c>
      <c r="B13" s="23">
        <f>+VLOOKUP(A13,Summary!$A$2:$N$44,2,FALSE)</f>
        <v>0</v>
      </c>
      <c r="C13" s="23">
        <f t="shared" si="4"/>
        <v>0</v>
      </c>
      <c r="D13" s="25">
        <f t="shared" ref="D13:D14" si="5">+C13-B13</f>
        <v>0</v>
      </c>
      <c r="F13" t="s">
        <v>6</v>
      </c>
      <c r="G13" s="95" t="e">
        <f t="shared" si="2"/>
        <v>#DIV/0!</v>
      </c>
      <c r="H13" s="31" t="e">
        <f t="shared" si="3"/>
        <v>#DIV/0!</v>
      </c>
      <c r="I13" s="23">
        <f>+C16</f>
        <v>0</v>
      </c>
      <c r="N13" s="35"/>
      <c r="O13" s="1"/>
      <c r="P13" s="32"/>
      <c r="Q13" s="1" t="s">
        <v>17</v>
      </c>
      <c r="R13" s="1"/>
      <c r="T13" s="126" t="str">
        <f>+Summary!$A$20</f>
        <v>Auto/Fuel</v>
      </c>
    </row>
    <row r="14" spans="1:20">
      <c r="A14" s="126" t="str">
        <f>+Summary!$A$17</f>
        <v>Utilities</v>
      </c>
      <c r="B14" s="23">
        <f>+VLOOKUP(A14,Summary!$A$2:$N$44,2,FALSE)</f>
        <v>0</v>
      </c>
      <c r="C14" s="23">
        <f t="shared" si="4"/>
        <v>0</v>
      </c>
      <c r="D14" s="25">
        <f t="shared" si="5"/>
        <v>0</v>
      </c>
      <c r="F14" t="s">
        <v>5</v>
      </c>
      <c r="G14" s="95" t="e">
        <f t="shared" si="2"/>
        <v>#DIV/0!</v>
      </c>
      <c r="H14" s="31" t="e">
        <f t="shared" si="3"/>
        <v>#DIV/0!</v>
      </c>
      <c r="I14" s="23">
        <f>+C14</f>
        <v>0</v>
      </c>
      <c r="N14" s="35"/>
      <c r="O14" s="1"/>
      <c r="P14" s="32"/>
      <c r="Q14" s="1" t="s">
        <v>17</v>
      </c>
      <c r="R14" s="1"/>
      <c r="T14" s="126" t="str">
        <f>+Summary!$A$21</f>
        <v>Groceries</v>
      </c>
    </row>
    <row r="15" spans="1:20">
      <c r="A15" s="126" t="str">
        <f>+Summary!$A$18</f>
        <v>Slush</v>
      </c>
      <c r="B15" s="23">
        <f>+VLOOKUP(A15,Summary!$A$2:$N$44,2,FALSE)</f>
        <v>0</v>
      </c>
      <c r="C15" s="23">
        <f t="shared" si="4"/>
        <v>0</v>
      </c>
      <c r="D15" s="25">
        <f t="shared" ref="D15:D31" si="6">+C15-B15</f>
        <v>0</v>
      </c>
      <c r="F15" t="s">
        <v>9</v>
      </c>
      <c r="G15" s="95" t="e">
        <f t="shared" si="2"/>
        <v>#DIV/0!</v>
      </c>
      <c r="H15" s="31" t="e">
        <f t="shared" si="3"/>
        <v>#DIV/0!</v>
      </c>
      <c r="I15" s="23">
        <f>+C12+C13</f>
        <v>0</v>
      </c>
      <c r="N15" s="35"/>
      <c r="O15" s="1"/>
      <c r="P15" s="32"/>
      <c r="Q15" s="1" t="s">
        <v>17</v>
      </c>
      <c r="R15" s="1"/>
      <c r="T15" s="126" t="str">
        <f>+Summary!$A$22</f>
        <v>Travel</v>
      </c>
    </row>
    <row r="16" spans="1:20">
      <c r="A16" s="126" t="str">
        <f>+Summary!$A$19</f>
        <v>Kids</v>
      </c>
      <c r="B16" s="23">
        <f>+VLOOKUP(A16,Summary!$A$2:$N$44,2,FALSE)</f>
        <v>0</v>
      </c>
      <c r="C16" s="23">
        <f t="shared" si="4"/>
        <v>0</v>
      </c>
      <c r="D16" s="25">
        <f t="shared" si="6"/>
        <v>0</v>
      </c>
      <c r="I16" s="26">
        <f>+SUM(I2:I15)</f>
        <v>0</v>
      </c>
      <c r="N16" s="35"/>
      <c r="O16" s="1"/>
      <c r="P16" s="32"/>
      <c r="Q16" s="1" t="s">
        <v>17</v>
      </c>
      <c r="R16" s="1"/>
      <c r="T16" s="126" t="str">
        <f>+Summary!$A$23</f>
        <v>Dining</v>
      </c>
    </row>
    <row r="17" spans="1:20">
      <c r="A17" s="126" t="str">
        <f>+Summary!$A$20</f>
        <v>Auto/Fuel</v>
      </c>
      <c r="B17" s="23">
        <f>+VLOOKUP(A17,Summary!$A$2:$N$44,2,FALSE)</f>
        <v>0</v>
      </c>
      <c r="C17" s="23">
        <f t="shared" si="4"/>
        <v>0</v>
      </c>
      <c r="D17" s="25">
        <f t="shared" si="6"/>
        <v>0</v>
      </c>
      <c r="N17" s="35"/>
      <c r="O17" s="1"/>
      <c r="P17" s="32"/>
      <c r="Q17" s="1" t="s">
        <v>17</v>
      </c>
      <c r="R17" s="1"/>
      <c r="T17" s="126" t="str">
        <f>+Summary!$A$24</f>
        <v>Home Goods</v>
      </c>
    </row>
    <row r="18" spans="1:20">
      <c r="A18" s="126" t="str">
        <f>+Summary!$A$21</f>
        <v>Groceries</v>
      </c>
      <c r="B18" s="23">
        <f>+VLOOKUP(A18,Summary!$A$2:$N$44,2,FALSE)</f>
        <v>0</v>
      </c>
      <c r="C18" s="23">
        <f t="shared" si="4"/>
        <v>0</v>
      </c>
      <c r="D18" s="25">
        <f t="shared" si="6"/>
        <v>0</v>
      </c>
      <c r="N18" s="35"/>
      <c r="O18" s="1"/>
      <c r="P18" s="32"/>
      <c r="Q18" s="1" t="s">
        <v>17</v>
      </c>
      <c r="R18" s="1"/>
      <c r="T18" s="126" t="str">
        <f>+Summary!$A$25</f>
        <v>Miscellaneous</v>
      </c>
    </row>
    <row r="19" spans="1:20">
      <c r="A19" s="126" t="str">
        <f>+Summary!$A$22</f>
        <v>Travel</v>
      </c>
      <c r="B19" s="23">
        <f>+VLOOKUP(A19,Summary!$A$2:$N$44,2,FALSE)</f>
        <v>0</v>
      </c>
      <c r="C19" s="23">
        <f t="shared" si="4"/>
        <v>0</v>
      </c>
      <c r="D19" s="25">
        <f t="shared" si="6"/>
        <v>0</v>
      </c>
      <c r="N19" s="35"/>
      <c r="O19" s="1"/>
      <c r="P19" s="32"/>
      <c r="Q19" s="1" t="s">
        <v>17</v>
      </c>
      <c r="R19" s="1"/>
      <c r="T19" s="126" t="str">
        <f>+Summary!$A$26</f>
        <v>Personal Items</v>
      </c>
    </row>
    <row r="20" spans="1:20">
      <c r="A20" s="126" t="str">
        <f>+Summary!$A$23</f>
        <v>Dining</v>
      </c>
      <c r="B20" s="23">
        <f>+VLOOKUP(A20,Summary!$A$2:$N$44,2,FALSE)</f>
        <v>0</v>
      </c>
      <c r="C20" s="23">
        <f t="shared" si="4"/>
        <v>0</v>
      </c>
      <c r="D20" s="25">
        <f t="shared" si="6"/>
        <v>0</v>
      </c>
      <c r="N20" s="35"/>
      <c r="O20" s="1"/>
      <c r="P20" s="32"/>
      <c r="Q20" s="1" t="s">
        <v>17</v>
      </c>
      <c r="R20" s="1"/>
      <c r="T20" s="126" t="str">
        <f>+Summary!$A$27</f>
        <v>Pets</v>
      </c>
    </row>
    <row r="21" spans="1:20">
      <c r="A21" s="126" t="str">
        <f>+Summary!$A$24</f>
        <v>Home Goods</v>
      </c>
      <c r="B21" s="23">
        <f>+VLOOKUP(A21,Summary!$A$2:$N$44,2,FALSE)</f>
        <v>0</v>
      </c>
      <c r="C21" s="23">
        <f t="shared" si="4"/>
        <v>0</v>
      </c>
      <c r="D21" s="25">
        <f t="shared" si="6"/>
        <v>0</v>
      </c>
      <c r="N21" s="35"/>
      <c r="O21" s="1"/>
      <c r="P21" s="32"/>
      <c r="Q21" s="1" t="s">
        <v>17</v>
      </c>
      <c r="R21" s="1"/>
      <c r="T21" s="126" t="str">
        <f>+Summary!$A$28</f>
        <v>Entertainment</v>
      </c>
    </row>
    <row r="22" spans="1:20">
      <c r="A22" s="126" t="str">
        <f>+Summary!$A$25</f>
        <v>Miscellaneous</v>
      </c>
      <c r="B22" s="23">
        <f>+VLOOKUP(A22,Summary!$A$2:$N$44,2,FALSE)</f>
        <v>0</v>
      </c>
      <c r="C22" s="23">
        <f t="shared" si="4"/>
        <v>0</v>
      </c>
      <c r="D22" s="25">
        <f t="shared" si="6"/>
        <v>0</v>
      </c>
      <c r="N22" s="35"/>
      <c r="O22" s="1"/>
      <c r="P22" s="32"/>
      <c r="Q22" s="1" t="s">
        <v>17</v>
      </c>
      <c r="R22" s="1"/>
      <c r="T22" s="126" t="str">
        <f>+Summary!$A$29</f>
        <v>Christmas</v>
      </c>
    </row>
    <row r="23" spans="1:20">
      <c r="A23" s="126" t="str">
        <f>+Summary!$A$26</f>
        <v>Personal Items</v>
      </c>
      <c r="B23" s="23">
        <f>+VLOOKUP(A23,Summary!$A$2:$N$44,2,FALSE)</f>
        <v>0</v>
      </c>
      <c r="C23" s="23">
        <f t="shared" si="4"/>
        <v>0</v>
      </c>
      <c r="D23" s="25">
        <f t="shared" si="6"/>
        <v>0</v>
      </c>
      <c r="N23" s="35"/>
      <c r="O23" s="1"/>
      <c r="P23" s="32"/>
      <c r="Q23" s="1" t="s">
        <v>17</v>
      </c>
      <c r="R23" s="1"/>
      <c r="T23" s="126" t="str">
        <f>+Summary!$A$30</f>
        <v>x</v>
      </c>
    </row>
    <row r="24" spans="1:20">
      <c r="A24" s="126" t="str">
        <f>+Summary!$A$27</f>
        <v>Pets</v>
      </c>
      <c r="B24" s="23">
        <f>+VLOOKUP(A24,Summary!$A$2:$N$44,2,FALSE)</f>
        <v>0</v>
      </c>
      <c r="C24" s="23">
        <f t="shared" si="4"/>
        <v>0</v>
      </c>
      <c r="D24" s="25">
        <f t="shared" si="6"/>
        <v>0</v>
      </c>
      <c r="N24" s="35"/>
      <c r="O24" s="1"/>
      <c r="P24" s="32"/>
      <c r="Q24" s="1" t="s">
        <v>17</v>
      </c>
      <c r="R24" s="1"/>
      <c r="T24" s="126" t="str">
        <f>+Summary!$A$31</f>
        <v>x</v>
      </c>
    </row>
    <row r="25" spans="1:20">
      <c r="A25" s="126" t="str">
        <f>+Summary!$A$28</f>
        <v>Entertainment</v>
      </c>
      <c r="B25" s="23">
        <f>+VLOOKUP(A25,Summary!$A$2:$N$44,2,FALSE)</f>
        <v>0</v>
      </c>
      <c r="C25" s="23">
        <f t="shared" si="4"/>
        <v>0</v>
      </c>
      <c r="D25" s="25">
        <f t="shared" si="6"/>
        <v>0</v>
      </c>
      <c r="N25" s="35"/>
      <c r="O25" s="1"/>
      <c r="P25" s="32"/>
      <c r="Q25" s="1" t="s">
        <v>17</v>
      </c>
      <c r="R25" s="1"/>
      <c r="T25" s="126" t="str">
        <f>+Summary!$A$32</f>
        <v>x</v>
      </c>
    </row>
    <row r="26" spans="1:20">
      <c r="A26" s="126" t="str">
        <f>+Summary!$A$29</f>
        <v>Christmas</v>
      </c>
      <c r="B26" s="23">
        <f>+VLOOKUP(A26,Summary!$A$2:$N$44,2,FALSE)</f>
        <v>0</v>
      </c>
      <c r="C26" s="23">
        <f t="shared" ref="C26:C29" si="7">+SUMIF($Q:$Q,$A26,$P:$P)</f>
        <v>0</v>
      </c>
      <c r="D26" s="25">
        <f t="shared" ref="D26:D29" si="8">+C26-B26</f>
        <v>0</v>
      </c>
      <c r="N26" s="35"/>
      <c r="O26" s="1"/>
      <c r="P26" s="32"/>
      <c r="Q26" s="1" t="s">
        <v>17</v>
      </c>
      <c r="R26" s="1"/>
      <c r="T26" s="126" t="str">
        <f>+Summary!$A$33</f>
        <v>x</v>
      </c>
    </row>
    <row r="27" spans="1:20">
      <c r="A27" s="126" t="str">
        <f>+Summary!$A$30</f>
        <v>x</v>
      </c>
      <c r="B27" s="23">
        <f>+VLOOKUP(A27,Summary!$A$2:$N$44,2,FALSE)</f>
        <v>0</v>
      </c>
      <c r="C27" s="23">
        <f t="shared" si="7"/>
        <v>0</v>
      </c>
      <c r="D27" s="25">
        <f t="shared" si="8"/>
        <v>0</v>
      </c>
      <c r="N27" s="35"/>
      <c r="O27" s="1"/>
      <c r="P27" s="32"/>
      <c r="Q27" s="1" t="s">
        <v>17</v>
      </c>
      <c r="R27" s="1"/>
      <c r="T27" s="126" t="str">
        <f>+Summary!$A$37</f>
        <v>Health Savings</v>
      </c>
    </row>
    <row r="28" spans="1:20">
      <c r="A28" s="126" t="str">
        <f>+Summary!$A$31</f>
        <v>x</v>
      </c>
      <c r="B28" s="23">
        <f>+VLOOKUP(A28,Summary!$A$2:$N$44,2,FALSE)</f>
        <v>0</v>
      </c>
      <c r="C28" s="23">
        <f t="shared" si="7"/>
        <v>0</v>
      </c>
      <c r="D28" s="25">
        <f t="shared" si="8"/>
        <v>0</v>
      </c>
      <c r="N28" s="35"/>
      <c r="O28" s="1"/>
      <c r="P28" s="32"/>
      <c r="Q28" s="1" t="s">
        <v>17</v>
      </c>
      <c r="R28" s="1"/>
      <c r="T28" s="126" t="str">
        <f>+Summary!$A$38</f>
        <v>401(k)</v>
      </c>
    </row>
    <row r="29" spans="1:20">
      <c r="A29" s="126" t="str">
        <f>+Summary!$A$32</f>
        <v>x</v>
      </c>
      <c r="B29" s="23">
        <f>+VLOOKUP(A29,Summary!$A$2:$N$44,2,FALSE)</f>
        <v>0</v>
      </c>
      <c r="C29" s="23">
        <f t="shared" si="7"/>
        <v>0</v>
      </c>
      <c r="D29" s="25">
        <f t="shared" si="8"/>
        <v>0</v>
      </c>
      <c r="N29" s="35"/>
      <c r="O29" s="1"/>
      <c r="P29" s="32"/>
      <c r="Q29" s="1" t="s">
        <v>17</v>
      </c>
      <c r="R29" s="1"/>
      <c r="T29" s="126" t="str">
        <f>+Summary!$A$39</f>
        <v>IRA</v>
      </c>
    </row>
    <row r="30" spans="1:20">
      <c r="A30" s="126" t="str">
        <f>+Summary!$A$33</f>
        <v>x</v>
      </c>
      <c r="B30" s="23">
        <f>+VLOOKUP(A30,Summary!$A$2:$N$44,2,FALSE)</f>
        <v>0</v>
      </c>
      <c r="C30" s="23">
        <f>+SUMIF($Q:$Q,$A30,$P:$P)</f>
        <v>0</v>
      </c>
      <c r="D30" s="25">
        <f t="shared" si="6"/>
        <v>0</v>
      </c>
      <c r="N30" s="35"/>
      <c r="O30" s="1"/>
      <c r="P30" s="32"/>
      <c r="Q30" s="1" t="s">
        <v>17</v>
      </c>
      <c r="R30" s="1"/>
      <c r="T30" s="126" t="str">
        <f>+Summary!$A$40</f>
        <v>Taxable</v>
      </c>
    </row>
    <row r="31" spans="1:20" ht="15.75">
      <c r="A31" s="139" t="s">
        <v>39</v>
      </c>
      <c r="B31" s="26">
        <f>+SUM(B12:B30)</f>
        <v>0</v>
      </c>
      <c r="C31" s="26">
        <f>+SUM(C12:C30)</f>
        <v>0</v>
      </c>
      <c r="D31" s="26">
        <f t="shared" si="6"/>
        <v>0</v>
      </c>
      <c r="N31" s="35"/>
      <c r="O31" s="1"/>
      <c r="P31" s="32"/>
      <c r="Q31" s="1" t="s">
        <v>17</v>
      </c>
      <c r="R31" s="1"/>
      <c r="T31" s="126" t="str">
        <f>+Summary!$A$41</f>
        <v>Cash</v>
      </c>
    </row>
    <row r="32" spans="1:20">
      <c r="D32" s="25"/>
      <c r="N32" s="35"/>
      <c r="O32" s="1"/>
      <c r="P32" s="32"/>
      <c r="Q32" s="1" t="s">
        <v>17</v>
      </c>
      <c r="R32" s="1"/>
    </row>
    <row r="33" spans="1:20" ht="15.75">
      <c r="A33" s="135" t="s">
        <v>273</v>
      </c>
      <c r="D33" s="25"/>
      <c r="N33" s="35"/>
      <c r="O33" s="1"/>
      <c r="P33" s="32"/>
      <c r="Q33" s="1" t="s">
        <v>17</v>
      </c>
      <c r="R33" s="1"/>
    </row>
    <row r="34" spans="1:20">
      <c r="A34" s="126" t="str">
        <f>+Summary!$A$37</f>
        <v>Health Savings</v>
      </c>
      <c r="B34" s="23">
        <f>+VLOOKUP(A34,Summary!$A$2:$N$44,2,FALSE)</f>
        <v>0</v>
      </c>
      <c r="C34" s="23">
        <f>+SUMIF($Q:$Q,$A34,$P:$P)</f>
        <v>0</v>
      </c>
      <c r="D34" s="25">
        <f>+C34-B34</f>
        <v>0</v>
      </c>
      <c r="N34" s="35"/>
      <c r="O34" s="1"/>
      <c r="P34" s="32"/>
      <c r="Q34" s="1" t="s">
        <v>17</v>
      </c>
      <c r="R34" s="1"/>
    </row>
    <row r="35" spans="1:20">
      <c r="A35" s="126" t="str">
        <f>+Summary!$A$38</f>
        <v>401(k)</v>
      </c>
      <c r="B35" s="23">
        <f>+VLOOKUP(A35,Summary!$A$2:$N$44,2,FALSE)</f>
        <v>0</v>
      </c>
      <c r="C35" s="23">
        <f>+SUMIF($Q:$Q,$A35,$P:$P)</f>
        <v>0</v>
      </c>
      <c r="D35" s="25">
        <f t="shared" ref="D35:D38" si="9">+C35-B35</f>
        <v>0</v>
      </c>
      <c r="N35" s="35"/>
      <c r="O35" s="1"/>
      <c r="P35" s="32"/>
      <c r="Q35" s="1" t="s">
        <v>17</v>
      </c>
      <c r="R35" s="1"/>
    </row>
    <row r="36" spans="1:20">
      <c r="A36" s="126" t="str">
        <f>+Summary!$A$39</f>
        <v>IRA</v>
      </c>
      <c r="B36" s="23">
        <f>+VLOOKUP(A36,Summary!$A$2:$N$44,2,FALSE)</f>
        <v>0</v>
      </c>
      <c r="C36" s="23">
        <f>+SUMIF($Q:$Q,$A36,$P:$P)</f>
        <v>0</v>
      </c>
      <c r="D36" s="25">
        <f t="shared" si="9"/>
        <v>0</v>
      </c>
      <c r="N36" s="35"/>
      <c r="O36" s="1"/>
      <c r="P36" s="32"/>
      <c r="Q36" s="1" t="s">
        <v>17</v>
      </c>
      <c r="R36" s="1"/>
    </row>
    <row r="37" spans="1:20">
      <c r="A37" s="126" t="str">
        <f>+Summary!$A$40</f>
        <v>Taxable</v>
      </c>
      <c r="B37" s="23">
        <f>+VLOOKUP(A37,Summary!$A$2:$N$44,2,FALSE)</f>
        <v>0</v>
      </c>
      <c r="C37" s="23">
        <f>+SUMIF($Q:$Q,$A37,$P:$P)</f>
        <v>0</v>
      </c>
      <c r="D37" s="25">
        <f t="shared" ref="D37" si="10">+C37-B37</f>
        <v>0</v>
      </c>
      <c r="N37" s="35"/>
      <c r="O37" s="1"/>
      <c r="P37" s="32"/>
      <c r="Q37" s="1" t="s">
        <v>17</v>
      </c>
      <c r="R37" s="1"/>
      <c r="T37"/>
    </row>
    <row r="38" spans="1:20">
      <c r="A38" s="126" t="str">
        <f>+Summary!$A$41</f>
        <v>Cash</v>
      </c>
      <c r="B38" s="23">
        <f>+VLOOKUP(A38,Summary!$A$2:$N$44,2,FALSE)</f>
        <v>0</v>
      </c>
      <c r="C38" s="23">
        <f>+SUMIF($Q:$Q,$A38,$P:$P)</f>
        <v>0</v>
      </c>
      <c r="D38" s="25">
        <f t="shared" si="9"/>
        <v>0</v>
      </c>
      <c r="N38" s="35"/>
      <c r="O38" s="1"/>
      <c r="P38" s="32"/>
      <c r="Q38" s="1" t="s">
        <v>17</v>
      </c>
      <c r="R38" s="1"/>
      <c r="T38"/>
    </row>
    <row r="39" spans="1:20" ht="15.75">
      <c r="A39" s="139" t="s">
        <v>274</v>
      </c>
      <c r="B39" s="26">
        <f>+SUM(B34:B38)</f>
        <v>0</v>
      </c>
      <c r="C39" s="26">
        <f>+SUM(C34:C38)</f>
        <v>0</v>
      </c>
      <c r="D39" s="26">
        <f>+C39-B39</f>
        <v>0</v>
      </c>
      <c r="N39" s="35"/>
      <c r="O39" s="1"/>
      <c r="P39" s="32"/>
      <c r="Q39" s="1" t="s">
        <v>17</v>
      </c>
      <c r="R39" s="1"/>
      <c r="T39"/>
    </row>
    <row r="40" spans="1:20">
      <c r="B40" s="25"/>
      <c r="C40" s="25"/>
      <c r="N40" s="35"/>
      <c r="O40" s="1"/>
      <c r="P40" s="32"/>
      <c r="Q40" s="1" t="s">
        <v>17</v>
      </c>
      <c r="R40" s="1"/>
      <c r="T40"/>
    </row>
    <row r="41" spans="1:20" ht="15.75">
      <c r="A41" s="135" t="s">
        <v>211</v>
      </c>
      <c r="B41" s="127">
        <f>+VLOOKUP(A41,Summary!$A$2:$N$44,2,FALSE)</f>
        <v>0</v>
      </c>
      <c r="C41" s="26">
        <f>+C9-C31-C39</f>
        <v>0</v>
      </c>
      <c r="D41" s="4"/>
      <c r="N41" s="35"/>
      <c r="O41" s="1"/>
      <c r="P41" s="32"/>
      <c r="Q41" s="1" t="s">
        <v>17</v>
      </c>
      <c r="R41" s="1"/>
      <c r="T41"/>
    </row>
    <row r="42" spans="1:20">
      <c r="N42" s="35"/>
      <c r="O42" s="1"/>
      <c r="P42" s="32"/>
      <c r="Q42" s="1" t="s">
        <v>17</v>
      </c>
      <c r="R42" s="1"/>
      <c r="T42"/>
    </row>
    <row r="43" spans="1:20">
      <c r="N43" s="35"/>
      <c r="O43" s="1"/>
      <c r="P43" s="32"/>
      <c r="Q43" s="1" t="s">
        <v>17</v>
      </c>
      <c r="R43" s="1"/>
      <c r="T43"/>
    </row>
    <row r="44" spans="1:20">
      <c r="N44" s="35"/>
      <c r="O44" s="1"/>
      <c r="P44" s="32"/>
      <c r="Q44" s="1" t="s">
        <v>17</v>
      </c>
      <c r="R44" s="1"/>
      <c r="T44" s="33"/>
    </row>
    <row r="45" spans="1:20">
      <c r="N45" s="35"/>
      <c r="O45" s="1"/>
      <c r="P45" s="32"/>
      <c r="Q45" s="1" t="s">
        <v>17</v>
      </c>
      <c r="R45" s="1"/>
      <c r="T45"/>
    </row>
    <row r="46" spans="1:20">
      <c r="C46" s="23"/>
      <c r="N46" s="35"/>
      <c r="O46" s="1"/>
      <c r="P46" s="32"/>
      <c r="Q46" s="1" t="s">
        <v>17</v>
      </c>
      <c r="R46" s="1"/>
      <c r="T46"/>
    </row>
    <row r="47" spans="1:20">
      <c r="N47" s="35"/>
      <c r="O47" s="1"/>
      <c r="P47" s="32"/>
      <c r="Q47" s="1" t="s">
        <v>17</v>
      </c>
      <c r="R47" s="1"/>
      <c r="T47"/>
    </row>
    <row r="48" spans="1:20">
      <c r="N48" s="35"/>
      <c r="O48" s="1"/>
      <c r="P48" s="32"/>
      <c r="Q48" s="1" t="s">
        <v>17</v>
      </c>
      <c r="R48" s="1"/>
      <c r="T48"/>
    </row>
    <row r="49" spans="3:20">
      <c r="C49" s="92"/>
      <c r="N49" s="35"/>
      <c r="O49" s="1"/>
      <c r="P49" s="32"/>
      <c r="Q49" s="1" t="s">
        <v>17</v>
      </c>
      <c r="R49" s="1"/>
      <c r="T49"/>
    </row>
    <row r="50" spans="3:20">
      <c r="N50" s="35"/>
      <c r="O50" s="1"/>
      <c r="P50" s="32"/>
      <c r="Q50" s="1" t="s">
        <v>17</v>
      </c>
      <c r="R50" s="1"/>
      <c r="T50"/>
    </row>
    <row r="51" spans="3:20">
      <c r="N51" s="35"/>
      <c r="O51" s="1"/>
      <c r="P51" s="32"/>
      <c r="Q51" s="1" t="s">
        <v>17</v>
      </c>
      <c r="R51" s="1"/>
      <c r="T51"/>
    </row>
    <row r="52" spans="3:20">
      <c r="N52" s="35"/>
      <c r="O52" s="1"/>
      <c r="P52" s="32"/>
      <c r="Q52" s="1" t="s">
        <v>17</v>
      </c>
      <c r="R52" s="1"/>
      <c r="T52"/>
    </row>
    <row r="53" spans="3:20">
      <c r="N53" s="35"/>
      <c r="O53" s="1"/>
      <c r="P53" s="32"/>
      <c r="Q53" s="1" t="s">
        <v>17</v>
      </c>
      <c r="R53" s="1"/>
      <c r="T53"/>
    </row>
    <row r="54" spans="3:20">
      <c r="N54" s="35"/>
      <c r="O54" s="1"/>
      <c r="P54" s="32"/>
      <c r="Q54" s="1" t="s">
        <v>17</v>
      </c>
      <c r="R54" s="1"/>
      <c r="T54"/>
    </row>
    <row r="55" spans="3:20">
      <c r="N55" s="35"/>
      <c r="O55" s="1"/>
      <c r="P55" s="32"/>
      <c r="Q55" s="1" t="s">
        <v>17</v>
      </c>
      <c r="R55" s="1"/>
      <c r="T55"/>
    </row>
    <row r="56" spans="3:20">
      <c r="N56" s="35"/>
      <c r="O56" s="1"/>
      <c r="P56" s="32"/>
      <c r="Q56" s="1" t="s">
        <v>17</v>
      </c>
      <c r="R56" s="1"/>
      <c r="T56"/>
    </row>
    <row r="57" spans="3:20">
      <c r="N57" s="35"/>
      <c r="O57" s="1"/>
      <c r="P57" s="32"/>
      <c r="Q57" s="1" t="s">
        <v>17</v>
      </c>
      <c r="R57" s="1"/>
      <c r="T57"/>
    </row>
    <row r="58" spans="3:20">
      <c r="N58" s="35"/>
      <c r="O58" s="1"/>
      <c r="P58" s="32"/>
      <c r="Q58" s="1" t="s">
        <v>17</v>
      </c>
      <c r="R58" s="1"/>
      <c r="T58"/>
    </row>
    <row r="59" spans="3:20">
      <c r="N59" s="35"/>
      <c r="O59" s="1"/>
      <c r="P59" s="32"/>
      <c r="Q59" s="1" t="s">
        <v>17</v>
      </c>
      <c r="R59" s="1"/>
      <c r="T59"/>
    </row>
    <row r="60" spans="3:20">
      <c r="N60" s="35"/>
      <c r="O60" s="1"/>
      <c r="P60" s="32"/>
      <c r="Q60" s="1" t="s">
        <v>17</v>
      </c>
      <c r="R60" s="1"/>
      <c r="T60"/>
    </row>
    <row r="61" spans="3:20">
      <c r="N61" s="35"/>
      <c r="O61" s="1"/>
      <c r="P61" s="32"/>
      <c r="Q61" s="1" t="s">
        <v>17</v>
      </c>
      <c r="R61" s="1"/>
      <c r="T61"/>
    </row>
    <row r="62" spans="3:20">
      <c r="N62" s="35"/>
      <c r="O62" s="1"/>
      <c r="P62" s="32"/>
      <c r="Q62" s="1" t="s">
        <v>17</v>
      </c>
      <c r="R62" s="1"/>
      <c r="T62"/>
    </row>
    <row r="63" spans="3:20">
      <c r="N63" s="35"/>
      <c r="O63" s="1"/>
      <c r="P63" s="32"/>
      <c r="Q63" s="1" t="s">
        <v>17</v>
      </c>
      <c r="R63" s="1"/>
      <c r="T63"/>
    </row>
    <row r="64" spans="3:20">
      <c r="N64" s="35"/>
      <c r="O64" s="1"/>
      <c r="P64" s="32"/>
      <c r="Q64" s="1" t="s">
        <v>17</v>
      </c>
      <c r="R64" s="1"/>
      <c r="T64"/>
    </row>
    <row r="65" spans="14:20">
      <c r="N65" s="35"/>
      <c r="O65" s="1"/>
      <c r="P65" s="32"/>
      <c r="Q65" s="1" t="s">
        <v>17</v>
      </c>
      <c r="R65" s="1"/>
      <c r="T65"/>
    </row>
    <row r="66" spans="14:20">
      <c r="N66" s="35"/>
      <c r="O66" s="1"/>
      <c r="P66" s="32"/>
      <c r="Q66" s="1" t="s">
        <v>17</v>
      </c>
      <c r="R66" s="1"/>
      <c r="T66"/>
    </row>
    <row r="67" spans="14:20">
      <c r="N67" s="35"/>
      <c r="O67" s="1"/>
      <c r="P67" s="32"/>
      <c r="Q67" s="1" t="s">
        <v>17</v>
      </c>
      <c r="R67" s="1"/>
      <c r="T67"/>
    </row>
    <row r="68" spans="14:20">
      <c r="N68" s="35"/>
      <c r="O68" s="1"/>
      <c r="P68" s="32"/>
      <c r="Q68" s="1" t="s">
        <v>17</v>
      </c>
      <c r="R68" s="1"/>
      <c r="T68"/>
    </row>
    <row r="69" spans="14:20">
      <c r="N69" s="35"/>
      <c r="O69" s="1"/>
      <c r="P69" s="32"/>
      <c r="Q69" s="1" t="s">
        <v>17</v>
      </c>
      <c r="R69" s="1"/>
      <c r="T69"/>
    </row>
    <row r="70" spans="14:20">
      <c r="N70" s="35"/>
      <c r="O70" s="1"/>
      <c r="P70" s="32"/>
      <c r="Q70" s="1" t="s">
        <v>17</v>
      </c>
      <c r="R70" s="1"/>
      <c r="T70"/>
    </row>
    <row r="71" spans="14:20">
      <c r="N71" s="35"/>
      <c r="O71" s="1"/>
      <c r="P71" s="32"/>
      <c r="Q71" s="1" t="s">
        <v>17</v>
      </c>
      <c r="R71" s="1"/>
      <c r="T71"/>
    </row>
    <row r="72" spans="14:20">
      <c r="N72" s="35"/>
      <c r="O72" s="1"/>
      <c r="P72" s="32"/>
      <c r="Q72" s="1" t="s">
        <v>17</v>
      </c>
      <c r="R72" s="1"/>
      <c r="T72"/>
    </row>
    <row r="73" spans="14:20">
      <c r="N73" s="35"/>
      <c r="O73" s="1"/>
      <c r="P73" s="32"/>
      <c r="Q73" s="1" t="s">
        <v>17</v>
      </c>
      <c r="R73" s="1"/>
      <c r="T73"/>
    </row>
    <row r="74" spans="14:20">
      <c r="N74" s="35"/>
      <c r="O74" s="1"/>
      <c r="P74" s="32"/>
      <c r="Q74" s="1" t="s">
        <v>17</v>
      </c>
      <c r="R74" s="1"/>
      <c r="T74"/>
    </row>
    <row r="75" spans="14:20">
      <c r="N75" s="35"/>
      <c r="O75" s="1"/>
      <c r="P75" s="32"/>
      <c r="Q75" s="1" t="s">
        <v>17</v>
      </c>
      <c r="R75" s="1"/>
      <c r="T75"/>
    </row>
    <row r="76" spans="14:20">
      <c r="N76" s="35"/>
      <c r="O76" s="1"/>
      <c r="P76" s="32"/>
      <c r="Q76" s="1" t="s">
        <v>17</v>
      </c>
      <c r="R76" s="1"/>
      <c r="T76"/>
    </row>
    <row r="77" spans="14:20">
      <c r="N77" s="35"/>
      <c r="O77" s="1"/>
      <c r="P77" s="32"/>
      <c r="Q77" s="1" t="s">
        <v>17</v>
      </c>
      <c r="R77" s="1"/>
      <c r="T77"/>
    </row>
    <row r="78" spans="14:20">
      <c r="N78" s="35"/>
      <c r="O78" s="1"/>
      <c r="P78" s="32"/>
      <c r="Q78" s="1" t="s">
        <v>17</v>
      </c>
      <c r="R78" s="1"/>
      <c r="T78"/>
    </row>
    <row r="79" spans="14:20">
      <c r="N79" s="35"/>
      <c r="O79" s="1"/>
      <c r="P79" s="32"/>
      <c r="Q79" s="1" t="s">
        <v>17</v>
      </c>
      <c r="R79" s="1"/>
      <c r="T79"/>
    </row>
    <row r="80" spans="14:20">
      <c r="N80" s="35"/>
      <c r="O80" s="1"/>
      <c r="P80" s="32"/>
      <c r="Q80" s="1" t="s">
        <v>17</v>
      </c>
      <c r="R80" s="1"/>
      <c r="T80"/>
    </row>
    <row r="81" spans="14:20">
      <c r="N81" s="35"/>
      <c r="O81" s="1"/>
      <c r="P81" s="32"/>
      <c r="Q81" s="1" t="s">
        <v>17</v>
      </c>
      <c r="R81" s="1"/>
      <c r="T81"/>
    </row>
    <row r="82" spans="14:20">
      <c r="N82" s="35"/>
      <c r="O82" s="1"/>
      <c r="P82" s="32"/>
      <c r="Q82" s="1" t="s">
        <v>17</v>
      </c>
      <c r="R82" s="1"/>
      <c r="T82"/>
    </row>
    <row r="83" spans="14:20">
      <c r="N83" s="35"/>
      <c r="O83" s="1"/>
      <c r="P83" s="32"/>
      <c r="Q83" s="1" t="s">
        <v>17</v>
      </c>
      <c r="R83" s="1"/>
      <c r="T83"/>
    </row>
    <row r="84" spans="14:20">
      <c r="N84" s="35"/>
      <c r="O84" s="1"/>
      <c r="P84" s="32"/>
      <c r="Q84" s="1" t="s">
        <v>17</v>
      </c>
      <c r="R84" s="1"/>
      <c r="T84"/>
    </row>
    <row r="85" spans="14:20">
      <c r="N85" s="35"/>
      <c r="O85" s="1"/>
      <c r="P85" s="32"/>
      <c r="Q85" s="1" t="s">
        <v>17</v>
      </c>
      <c r="R85" s="1"/>
      <c r="T85"/>
    </row>
    <row r="86" spans="14:20">
      <c r="N86" s="35"/>
      <c r="O86" s="1"/>
      <c r="P86" s="32"/>
      <c r="Q86" s="1" t="s">
        <v>17</v>
      </c>
      <c r="R86" s="1"/>
      <c r="T86"/>
    </row>
    <row r="87" spans="14:20">
      <c r="N87" s="35"/>
      <c r="O87" s="1"/>
      <c r="P87" s="32"/>
      <c r="Q87" s="1" t="s">
        <v>17</v>
      </c>
      <c r="R87" s="1"/>
      <c r="T87"/>
    </row>
    <row r="88" spans="14:20">
      <c r="N88" s="35"/>
      <c r="O88" s="1"/>
      <c r="P88" s="32"/>
      <c r="Q88" s="1" t="s">
        <v>17</v>
      </c>
      <c r="R88" s="1"/>
      <c r="T88"/>
    </row>
    <row r="89" spans="14:20">
      <c r="N89" s="35"/>
      <c r="O89" s="1"/>
      <c r="P89" s="32"/>
      <c r="Q89" s="1" t="s">
        <v>17</v>
      </c>
      <c r="R89" s="1"/>
      <c r="T89"/>
    </row>
    <row r="90" spans="14:20">
      <c r="N90" s="35"/>
      <c r="O90" s="1"/>
      <c r="P90" s="32"/>
      <c r="Q90" s="1" t="s">
        <v>17</v>
      </c>
      <c r="R90" s="1"/>
      <c r="T90"/>
    </row>
    <row r="91" spans="14:20">
      <c r="N91" s="35"/>
      <c r="O91" s="1"/>
      <c r="P91" s="32"/>
      <c r="Q91" s="1" t="s">
        <v>17</v>
      </c>
      <c r="R91" s="1"/>
      <c r="T91"/>
    </row>
    <row r="92" spans="14:20">
      <c r="N92" s="35"/>
      <c r="O92" s="1"/>
      <c r="P92" s="32"/>
      <c r="Q92" s="1" t="s">
        <v>17</v>
      </c>
      <c r="R92" s="1"/>
      <c r="T92"/>
    </row>
    <row r="93" spans="14:20">
      <c r="N93" s="35"/>
      <c r="O93" s="1"/>
      <c r="P93" s="32"/>
      <c r="Q93" s="1" t="s">
        <v>17</v>
      </c>
      <c r="R93" s="1"/>
      <c r="T93"/>
    </row>
    <row r="94" spans="14:20">
      <c r="N94" s="35"/>
      <c r="O94" s="1"/>
      <c r="P94" s="32"/>
      <c r="Q94" s="1" t="s">
        <v>17</v>
      </c>
      <c r="R94" s="1"/>
      <c r="T94"/>
    </row>
    <row r="95" spans="14:20">
      <c r="N95" s="35"/>
      <c r="O95" s="1"/>
      <c r="P95" s="32"/>
      <c r="Q95" s="1" t="s">
        <v>17</v>
      </c>
      <c r="R95" s="1"/>
      <c r="T95"/>
    </row>
    <row r="96" spans="14:20">
      <c r="N96" s="35"/>
      <c r="O96" s="1"/>
      <c r="P96" s="32"/>
      <c r="Q96" s="1" t="s">
        <v>17</v>
      </c>
      <c r="R96" s="1"/>
      <c r="T96"/>
    </row>
    <row r="97" spans="14:20">
      <c r="N97" s="35"/>
      <c r="O97" s="1"/>
      <c r="P97" s="32"/>
      <c r="Q97" s="1" t="s">
        <v>17</v>
      </c>
      <c r="R97" s="1"/>
      <c r="T97"/>
    </row>
    <row r="98" spans="14:20">
      <c r="N98" s="35"/>
      <c r="O98" s="1"/>
      <c r="P98" s="32"/>
      <c r="Q98" s="1" t="s">
        <v>17</v>
      </c>
      <c r="R98" s="1"/>
      <c r="T98"/>
    </row>
    <row r="99" spans="14:20">
      <c r="N99" s="35"/>
      <c r="O99" s="1"/>
      <c r="P99" s="32"/>
      <c r="Q99" s="1" t="s">
        <v>17</v>
      </c>
      <c r="R99" s="1"/>
      <c r="T99"/>
    </row>
    <row r="100" spans="14:20">
      <c r="N100" s="35"/>
      <c r="O100" s="1"/>
      <c r="P100" s="32"/>
      <c r="Q100" s="1" t="s">
        <v>17</v>
      </c>
      <c r="R100" s="1"/>
      <c r="T100"/>
    </row>
    <row r="101" spans="14:20">
      <c r="N101" s="35"/>
      <c r="O101" s="1"/>
      <c r="P101" s="32"/>
      <c r="Q101" s="1" t="s">
        <v>17</v>
      </c>
      <c r="R101" s="1"/>
      <c r="T101"/>
    </row>
    <row r="102" spans="14:20">
      <c r="N102" s="35"/>
      <c r="O102" s="1"/>
      <c r="P102" s="32"/>
      <c r="Q102" s="1" t="s">
        <v>17</v>
      </c>
      <c r="R102" s="1"/>
      <c r="T102"/>
    </row>
    <row r="103" spans="14:20">
      <c r="R103" s="1"/>
      <c r="T103"/>
    </row>
    <row r="104" spans="14:20">
      <c r="R104" s="1"/>
      <c r="T104"/>
    </row>
    <row r="105" spans="14:20">
      <c r="R105" s="1"/>
      <c r="T105"/>
    </row>
    <row r="106" spans="14:20">
      <c r="R106" s="1"/>
      <c r="T106"/>
    </row>
    <row r="107" spans="14:20">
      <c r="R107" s="1"/>
      <c r="T107"/>
    </row>
    <row r="108" spans="14:20">
      <c r="R108" s="1"/>
      <c r="T108"/>
    </row>
    <row r="109" spans="14:20">
      <c r="R109" s="1"/>
      <c r="T109"/>
    </row>
    <row r="110" spans="14:20">
      <c r="R110" s="1"/>
      <c r="T110"/>
    </row>
    <row r="111" spans="14:20">
      <c r="R111" s="1"/>
      <c r="T111"/>
    </row>
    <row r="112" spans="14:20">
      <c r="R112" s="1"/>
      <c r="T112"/>
    </row>
    <row r="113" spans="18:20">
      <c r="R113" s="1"/>
      <c r="T113"/>
    </row>
    <row r="114" spans="18:20">
      <c r="R114" s="1"/>
      <c r="T114"/>
    </row>
    <row r="115" spans="18:20">
      <c r="R115" s="1"/>
      <c r="T115"/>
    </row>
    <row r="116" spans="18:20">
      <c r="R116" s="1"/>
      <c r="T116"/>
    </row>
    <row r="117" spans="18:20">
      <c r="R117" s="1"/>
      <c r="T117"/>
    </row>
    <row r="118" spans="18:20">
      <c r="R118" s="1"/>
      <c r="T118"/>
    </row>
    <row r="119" spans="18:20">
      <c r="R119" s="1"/>
      <c r="T119"/>
    </row>
    <row r="120" spans="18:20">
      <c r="R120" s="1"/>
      <c r="T120"/>
    </row>
    <row r="121" spans="18:20">
      <c r="R121" s="1"/>
      <c r="T121"/>
    </row>
    <row r="122" spans="18:20">
      <c r="R122" s="1"/>
      <c r="T122"/>
    </row>
    <row r="123" spans="18:20">
      <c r="R123" s="1"/>
      <c r="T123"/>
    </row>
    <row r="124" spans="18:20">
      <c r="R124" s="1"/>
      <c r="T124"/>
    </row>
    <row r="125" spans="18:20">
      <c r="R125" s="1"/>
      <c r="T125"/>
    </row>
    <row r="126" spans="18:20">
      <c r="R126" s="1"/>
      <c r="T126"/>
    </row>
    <row r="127" spans="18:20">
      <c r="R127" s="1"/>
      <c r="T127"/>
    </row>
    <row r="128" spans="18:20">
      <c r="R128" s="1"/>
      <c r="T128"/>
    </row>
    <row r="129" spans="18:20">
      <c r="R129" s="1"/>
      <c r="T129"/>
    </row>
    <row r="130" spans="18:20">
      <c r="R130" s="1"/>
      <c r="T130"/>
    </row>
    <row r="131" spans="18:20">
      <c r="R131" s="1"/>
      <c r="T131"/>
    </row>
    <row r="132" spans="18:20">
      <c r="R132" s="1"/>
      <c r="T132"/>
    </row>
    <row r="133" spans="18:20">
      <c r="R133" s="1"/>
      <c r="T133"/>
    </row>
    <row r="134" spans="18:20">
      <c r="R134" s="1"/>
      <c r="T134"/>
    </row>
    <row r="135" spans="18:20">
      <c r="R135" s="1"/>
      <c r="T135"/>
    </row>
    <row r="136" spans="18:20">
      <c r="R136" s="1"/>
      <c r="T136"/>
    </row>
    <row r="137" spans="18:20">
      <c r="R137" s="1"/>
      <c r="T137"/>
    </row>
    <row r="138" spans="18:20">
      <c r="R138" s="1"/>
      <c r="T138"/>
    </row>
    <row r="139" spans="18:20">
      <c r="R139" s="1"/>
      <c r="T139"/>
    </row>
    <row r="140" spans="18:20">
      <c r="R140" s="1"/>
      <c r="T140"/>
    </row>
    <row r="141" spans="18:20">
      <c r="R141" s="1"/>
      <c r="T141"/>
    </row>
    <row r="142" spans="18:20">
      <c r="R142" s="1"/>
      <c r="T142"/>
    </row>
    <row r="143" spans="18:20">
      <c r="R143" s="1"/>
      <c r="T143"/>
    </row>
    <row r="144" spans="18:20">
      <c r="R144" s="1"/>
      <c r="T144"/>
    </row>
    <row r="145" spans="18:20">
      <c r="R145" s="1"/>
      <c r="T145"/>
    </row>
    <row r="146" spans="18:20">
      <c r="R146" s="1"/>
      <c r="T146"/>
    </row>
    <row r="147" spans="18:20">
      <c r="R147" s="1"/>
      <c r="T147"/>
    </row>
    <row r="148" spans="18:20">
      <c r="R148" s="1"/>
      <c r="T148"/>
    </row>
    <row r="149" spans="18:20">
      <c r="R149" s="1"/>
      <c r="T149"/>
    </row>
    <row r="150" spans="18:20">
      <c r="T150"/>
    </row>
    <row r="151" spans="18:20">
      <c r="T151"/>
    </row>
    <row r="152" spans="18:20">
      <c r="T152"/>
    </row>
    <row r="153" spans="18:20">
      <c r="T153"/>
    </row>
    <row r="154" spans="18:20">
      <c r="T154"/>
    </row>
    <row r="155" spans="18:20">
      <c r="T155"/>
    </row>
    <row r="156" spans="18:20">
      <c r="T156"/>
    </row>
    <row r="157" spans="18:20">
      <c r="T157"/>
    </row>
    <row r="158" spans="18:20">
      <c r="T158"/>
    </row>
    <row r="159" spans="18:20">
      <c r="T159"/>
    </row>
    <row r="160" spans="18:20">
      <c r="T160"/>
    </row>
    <row r="162" spans="18:20">
      <c r="R162" s="1"/>
    </row>
    <row r="163" spans="18:20">
      <c r="R163" s="1"/>
    </row>
    <row r="171" spans="18:20">
      <c r="S171" s="2"/>
    </row>
    <row r="172" spans="18:20">
      <c r="S172" s="2"/>
      <c r="T172"/>
    </row>
    <row r="173" spans="18:20">
      <c r="S173" s="2"/>
      <c r="T173"/>
    </row>
    <row r="174" spans="18:20">
      <c r="S174" s="2"/>
      <c r="T174"/>
    </row>
    <row r="175" spans="18:20">
      <c r="S175" s="2"/>
      <c r="T175"/>
    </row>
    <row r="176" spans="18:20">
      <c r="R176" s="1"/>
      <c r="S176" s="2"/>
      <c r="T176"/>
    </row>
    <row r="177" spans="18:20">
      <c r="R177" s="1"/>
      <c r="S177" s="2"/>
      <c r="T177"/>
    </row>
    <row r="178" spans="18:20">
      <c r="S178" s="2"/>
      <c r="T178"/>
    </row>
    <row r="179" spans="18:20">
      <c r="S179" s="2"/>
      <c r="T179"/>
    </row>
    <row r="180" spans="18:20">
      <c r="S180" s="2"/>
      <c r="T180"/>
    </row>
    <row r="181" spans="18:20">
      <c r="S181" s="2"/>
      <c r="T181"/>
    </row>
    <row r="182" spans="18:20">
      <c r="S182" s="2"/>
      <c r="T182"/>
    </row>
    <row r="183" spans="18:20">
      <c r="S183" s="2"/>
      <c r="T183"/>
    </row>
    <row r="184" spans="18:20">
      <c r="S184" s="2"/>
      <c r="T184"/>
    </row>
    <row r="185" spans="18:20">
      <c r="S185" s="2"/>
      <c r="T185"/>
    </row>
    <row r="186" spans="18:20">
      <c r="S186" s="2"/>
      <c r="T186"/>
    </row>
    <row r="187" spans="18:20">
      <c r="S187" s="2"/>
      <c r="T187"/>
    </row>
    <row r="188" spans="18:20">
      <c r="S188" s="2"/>
      <c r="T188"/>
    </row>
    <row r="189" spans="18:20">
      <c r="S189" s="2"/>
      <c r="T189"/>
    </row>
    <row r="190" spans="18:20">
      <c r="R190" s="1"/>
      <c r="S190" s="2"/>
      <c r="T190"/>
    </row>
    <row r="191" spans="18:20">
      <c r="R191" s="1"/>
      <c r="S191" s="2"/>
      <c r="T191"/>
    </row>
    <row r="192" spans="18:20">
      <c r="R192" s="1"/>
      <c r="S192" s="2"/>
      <c r="T192"/>
    </row>
    <row r="193" spans="10:20">
      <c r="R193" s="1"/>
      <c r="S193" s="2"/>
      <c r="T193"/>
    </row>
    <row r="194" spans="10:20">
      <c r="R194" s="1"/>
      <c r="S194" s="2"/>
      <c r="T194"/>
    </row>
    <row r="195" spans="10:20">
      <c r="R195" s="1"/>
      <c r="S195" s="2"/>
      <c r="T195"/>
    </row>
    <row r="196" spans="10:20">
      <c r="R196" s="1"/>
      <c r="S196" s="2"/>
      <c r="T196"/>
    </row>
    <row r="197" spans="10:20">
      <c r="J197" s="33"/>
      <c r="R197" s="1"/>
      <c r="S197" s="2"/>
      <c r="T197"/>
    </row>
    <row r="198" spans="10:20">
      <c r="J198" s="33"/>
      <c r="R198" s="1"/>
      <c r="S198" s="2"/>
      <c r="T198"/>
    </row>
    <row r="199" spans="10:20">
      <c r="J199" s="33"/>
      <c r="R199" s="1"/>
      <c r="S199" s="2"/>
      <c r="T199"/>
    </row>
    <row r="200" spans="10:20">
      <c r="R200" s="1"/>
      <c r="S200" s="2"/>
      <c r="T200"/>
    </row>
    <row r="201" spans="10:20">
      <c r="R201" s="1"/>
      <c r="S201" s="2"/>
      <c r="T201"/>
    </row>
    <row r="202" spans="10:20">
      <c r="R202" s="1"/>
      <c r="S202" s="2"/>
      <c r="T202"/>
    </row>
    <row r="203" spans="10:20">
      <c r="R203" s="1"/>
      <c r="T203"/>
    </row>
    <row r="204" spans="10:20">
      <c r="R204" s="1"/>
    </row>
    <row r="209" spans="20:20">
      <c r="T209"/>
    </row>
    <row r="210" spans="20:20">
      <c r="T210"/>
    </row>
    <row r="211" spans="20:20">
      <c r="T211"/>
    </row>
    <row r="212" spans="20:20">
      <c r="T212"/>
    </row>
    <row r="213" spans="20:20">
      <c r="T213"/>
    </row>
    <row r="214" spans="20:20">
      <c r="T214"/>
    </row>
  </sheetData>
  <conditionalFormatting sqref="D3 D34:D39 D6:D9">
    <cfRule type="cellIs" dxfId="35" priority="4" operator="lessThan">
      <formula>0</formula>
    </cfRule>
  </conditionalFormatting>
  <conditionalFormatting sqref="D4:D5 D12:D31">
    <cfRule type="cellIs" dxfId="34" priority="3" operator="greaterThan">
      <formula>0</formula>
    </cfRule>
  </conditionalFormatting>
  <conditionalFormatting sqref="D37">
    <cfRule type="cellIs" dxfId="33" priority="2" operator="lessThan">
      <formula>0</formula>
    </cfRule>
  </conditionalFormatting>
  <dataValidations count="1">
    <dataValidation type="list" allowBlank="1" showInputMessage="1" showErrorMessage="1" sqref="R150:R191 Q3:Q102">
      <formula1>$T$2:$T$31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T214"/>
  <sheetViews>
    <sheetView zoomScale="75" zoomScaleNormal="75" workbookViewId="0">
      <selection activeCell="R8" sqref="R8"/>
    </sheetView>
  </sheetViews>
  <sheetFormatPr defaultRowHeight="15"/>
  <cols>
    <col min="1" max="1" width="18.7109375" customWidth="1"/>
    <col min="2" max="4" width="12.7109375" style="3" customWidth="1"/>
    <col min="6" max="6" width="14.85546875" customWidth="1"/>
    <col min="7" max="7" width="6.7109375" customWidth="1"/>
    <col min="8" max="8" width="17.5703125" bestFit="1" customWidth="1"/>
    <col min="9" max="9" width="12.7109375" customWidth="1"/>
    <col min="11" max="13" width="8.85546875" customWidth="1"/>
    <col min="14" max="14" width="10.5703125" style="34" bestFit="1" customWidth="1"/>
    <col min="15" max="15" width="25.7109375" customWidth="1"/>
    <col min="16" max="16" width="9" bestFit="1" customWidth="1"/>
    <col min="17" max="17" width="12.7109375" bestFit="1" customWidth="1"/>
    <col min="18" max="18" width="30.7109375" customWidth="1"/>
    <col min="20" max="20" width="13.28515625" style="2" bestFit="1" customWidth="1"/>
  </cols>
  <sheetData>
    <row r="1" spans="1:20" ht="21">
      <c r="A1" s="142" t="s">
        <v>74</v>
      </c>
      <c r="B1" s="40"/>
      <c r="C1" s="40"/>
      <c r="D1" s="40"/>
      <c r="F1" s="146" t="s">
        <v>35</v>
      </c>
      <c r="G1" s="36"/>
      <c r="H1" s="36"/>
      <c r="I1" s="36"/>
      <c r="N1" s="143" t="s">
        <v>33</v>
      </c>
      <c r="O1" s="36"/>
      <c r="P1" s="36"/>
      <c r="Q1" s="36"/>
      <c r="R1" s="36"/>
      <c r="T1" s="145" t="s">
        <v>34</v>
      </c>
    </row>
    <row r="2" spans="1:20" ht="15.75">
      <c r="A2" s="135" t="s">
        <v>20</v>
      </c>
      <c r="B2" s="41" t="s">
        <v>29</v>
      </c>
      <c r="C2" s="41" t="s">
        <v>30</v>
      </c>
      <c r="D2" s="41" t="s">
        <v>31</v>
      </c>
      <c r="F2" t="s">
        <v>278</v>
      </c>
      <c r="G2" s="95" t="e">
        <f>+ROUND(I2/$I$16,2)</f>
        <v>#DIV/0!</v>
      </c>
      <c r="H2" s="31" t="e">
        <f>+CONCATENATE("(",G2*100,"%)  ",F2)</f>
        <v>#DIV/0!</v>
      </c>
      <c r="I2" s="23">
        <f>+C39</f>
        <v>0</v>
      </c>
      <c r="N2" s="34" t="s">
        <v>0</v>
      </c>
      <c r="O2" t="s">
        <v>1</v>
      </c>
      <c r="P2" t="s">
        <v>2</v>
      </c>
      <c r="Q2" s="1" t="s">
        <v>3</v>
      </c>
      <c r="R2" s="1" t="s">
        <v>73</v>
      </c>
      <c r="T2" s="126" t="str">
        <f>+Summary!$A$6</f>
        <v>Gross Salary</v>
      </c>
    </row>
    <row r="3" spans="1:20">
      <c r="A3" s="126" t="str">
        <f>+Summary!$A$6</f>
        <v>Gross Salary</v>
      </c>
      <c r="B3" s="23">
        <f>+VLOOKUP(A3,Summary!$A$2:$N$44,3,FALSE)</f>
        <v>0</v>
      </c>
      <c r="C3" s="23">
        <f t="shared" ref="C3:C8" si="0">+SUMIF($Q:$Q,$A3,$P:$P)</f>
        <v>0</v>
      </c>
      <c r="D3" s="25">
        <f t="shared" ref="D3:D8" si="1">+C3-B3</f>
        <v>0</v>
      </c>
      <c r="F3" t="s">
        <v>15</v>
      </c>
      <c r="G3" s="95" t="e">
        <f t="shared" ref="G3:G15" si="2">+ROUND(I3/$I$16,2)</f>
        <v>#DIV/0!</v>
      </c>
      <c r="H3" s="31" t="e">
        <f t="shared" ref="H3:H15" si="3">+CONCATENATE("(",G3*100,"%)  ",F3)</f>
        <v>#DIV/0!</v>
      </c>
      <c r="I3" s="23">
        <f>+C25</f>
        <v>0</v>
      </c>
      <c r="N3" s="35"/>
      <c r="O3" s="1"/>
      <c r="P3" s="32">
        <v>500</v>
      </c>
      <c r="Q3" s="1" t="s">
        <v>17</v>
      </c>
      <c r="R3" s="1"/>
      <c r="T3" s="126" t="str">
        <f>+Summary!$A$7</f>
        <v>Insurance</v>
      </c>
    </row>
    <row r="4" spans="1:20">
      <c r="A4" s="126" t="str">
        <f>+Summary!$A$7</f>
        <v>Insurance</v>
      </c>
      <c r="B4" s="23">
        <f>+VLOOKUP(A4,Summary!$A$2:$N$44,3,FALSE)</f>
        <v>0</v>
      </c>
      <c r="C4" s="23">
        <f t="shared" si="0"/>
        <v>0</v>
      </c>
      <c r="D4" s="25">
        <f t="shared" si="1"/>
        <v>0</v>
      </c>
      <c r="F4" t="s">
        <v>12</v>
      </c>
      <c r="G4" s="95" t="e">
        <f t="shared" si="2"/>
        <v>#DIV/0!</v>
      </c>
      <c r="H4" s="31" t="e">
        <f t="shared" si="3"/>
        <v>#DIV/0!</v>
      </c>
      <c r="I4" s="23">
        <f>+C20</f>
        <v>0</v>
      </c>
      <c r="N4" s="35"/>
      <c r="O4" s="1"/>
      <c r="P4" s="32">
        <v>250</v>
      </c>
      <c r="Q4" s="1" t="s">
        <v>17</v>
      </c>
      <c r="R4" s="1"/>
      <c r="T4" s="126" t="str">
        <f>+Summary!$A$8</f>
        <v>Taxes</v>
      </c>
    </row>
    <row r="5" spans="1:20">
      <c r="A5" s="126" t="str">
        <f>+Summary!$A$8</f>
        <v>Taxes</v>
      </c>
      <c r="B5" s="23">
        <f>+VLOOKUP(A5,Summary!$A$2:$N$44,3,FALSE)</f>
        <v>0</v>
      </c>
      <c r="C5" s="23">
        <f t="shared" si="0"/>
        <v>0</v>
      </c>
      <c r="D5" s="25">
        <f t="shared" si="1"/>
        <v>0</v>
      </c>
      <c r="F5" t="s">
        <v>23</v>
      </c>
      <c r="G5" s="95" t="e">
        <f t="shared" si="2"/>
        <v>#DIV/0!</v>
      </c>
      <c r="H5" s="31" t="e">
        <f t="shared" si="3"/>
        <v>#DIV/0!</v>
      </c>
      <c r="I5" s="23">
        <f>+C22</f>
        <v>0</v>
      </c>
      <c r="N5" s="35"/>
      <c r="O5" s="1"/>
      <c r="P5" s="32"/>
      <c r="Q5" s="1" t="s">
        <v>17</v>
      </c>
      <c r="R5" s="1"/>
      <c r="T5" s="126" t="str">
        <f>+Summary!$A$9</f>
        <v>Divd/Int/CG</v>
      </c>
    </row>
    <row r="6" spans="1:20">
      <c r="A6" s="126" t="str">
        <f>+Summary!$A$9</f>
        <v>Divd/Int/CG</v>
      </c>
      <c r="B6" s="23">
        <f>+VLOOKUP(A6,Summary!$A$2:$N$44,3,FALSE)</f>
        <v>0</v>
      </c>
      <c r="C6" s="23">
        <f t="shared" si="0"/>
        <v>0</v>
      </c>
      <c r="D6" s="25">
        <f t="shared" si="1"/>
        <v>0</v>
      </c>
      <c r="F6" t="s">
        <v>24</v>
      </c>
      <c r="G6" s="95" t="e">
        <f t="shared" si="2"/>
        <v>#DIV/0!</v>
      </c>
      <c r="H6" s="31" t="e">
        <f t="shared" si="3"/>
        <v>#DIV/0!</v>
      </c>
      <c r="I6" s="23">
        <f>+C23</f>
        <v>0</v>
      </c>
      <c r="N6" s="35"/>
      <c r="O6" s="1"/>
      <c r="P6" s="32"/>
      <c r="Q6" s="1" t="s">
        <v>17</v>
      </c>
      <c r="R6" s="1"/>
      <c r="T6" s="126" t="str">
        <f>+Summary!$A$10</f>
        <v>Reimbursement</v>
      </c>
    </row>
    <row r="7" spans="1:20">
      <c r="A7" s="126" t="str">
        <f>+Summary!$A$10</f>
        <v>Reimbursement</v>
      </c>
      <c r="B7" s="23">
        <f>+VLOOKUP(A7,Summary!$A$2:$N$44,3,FALSE)</f>
        <v>0</v>
      </c>
      <c r="C7" s="23">
        <f t="shared" si="0"/>
        <v>0</v>
      </c>
      <c r="D7" s="25">
        <f t="shared" si="1"/>
        <v>0</v>
      </c>
      <c r="F7" t="s">
        <v>13</v>
      </c>
      <c r="G7" s="95" t="e">
        <f t="shared" si="2"/>
        <v>#DIV/0!</v>
      </c>
      <c r="H7" s="31" t="e">
        <f t="shared" si="3"/>
        <v>#DIV/0!</v>
      </c>
      <c r="I7" s="23">
        <f>+C21</f>
        <v>0</v>
      </c>
      <c r="N7" s="35"/>
      <c r="O7" s="1"/>
      <c r="P7" s="32"/>
      <c r="Q7" s="1" t="s">
        <v>17</v>
      </c>
      <c r="R7" s="1"/>
      <c r="T7" s="126" t="str">
        <f>+Summary!$A$11</f>
        <v>Open</v>
      </c>
    </row>
    <row r="8" spans="1:20">
      <c r="A8" s="126" t="str">
        <f>+Summary!$A$11</f>
        <v>Open</v>
      </c>
      <c r="B8" s="23">
        <f>+VLOOKUP(A8,Summary!$A$2:$N$44,3,FALSE)</f>
        <v>0</v>
      </c>
      <c r="C8" s="23">
        <f t="shared" si="0"/>
        <v>0</v>
      </c>
      <c r="D8" s="25">
        <f t="shared" si="1"/>
        <v>0</v>
      </c>
      <c r="F8" t="s">
        <v>7</v>
      </c>
      <c r="G8" s="95" t="e">
        <f t="shared" si="2"/>
        <v>#DIV/0!</v>
      </c>
      <c r="H8" s="31" t="e">
        <f t="shared" si="3"/>
        <v>#DIV/0!</v>
      </c>
      <c r="I8" s="23">
        <f>+C19</f>
        <v>0</v>
      </c>
      <c r="N8" s="35"/>
      <c r="O8" s="1"/>
      <c r="P8" s="32"/>
      <c r="Q8" s="1" t="s">
        <v>17</v>
      </c>
      <c r="R8" s="1"/>
      <c r="T8" s="126" t="str">
        <f>+Summary!$A$15</f>
        <v>Mortgage</v>
      </c>
    </row>
    <row r="9" spans="1:20" ht="15.75">
      <c r="A9" s="139" t="s">
        <v>38</v>
      </c>
      <c r="B9" s="26">
        <f>+SUM(B3:B8)</f>
        <v>0</v>
      </c>
      <c r="C9" s="26">
        <f>+SUM(C3:C8)</f>
        <v>0</v>
      </c>
      <c r="D9" s="26">
        <f>+SUM(D3:D8)</f>
        <v>0</v>
      </c>
      <c r="F9" t="s">
        <v>14</v>
      </c>
      <c r="G9" s="95" t="e">
        <f t="shared" si="2"/>
        <v>#DIV/0!</v>
      </c>
      <c r="H9" s="31" t="e">
        <f t="shared" si="3"/>
        <v>#DIV/0!</v>
      </c>
      <c r="I9" s="23">
        <f>+C24</f>
        <v>0</v>
      </c>
      <c r="N9" s="35"/>
      <c r="O9" s="1"/>
      <c r="P9" s="32"/>
      <c r="Q9" s="1" t="s">
        <v>17</v>
      </c>
      <c r="R9" s="1"/>
      <c r="T9" s="126" t="str">
        <f>+Summary!$A$16</f>
        <v>Property Taxes</v>
      </c>
    </row>
    <row r="10" spans="1:20">
      <c r="D10" s="25"/>
      <c r="F10" t="s">
        <v>10</v>
      </c>
      <c r="G10" s="95" t="e">
        <f t="shared" si="2"/>
        <v>#DIV/0!</v>
      </c>
      <c r="H10" s="31" t="e">
        <f t="shared" si="3"/>
        <v>#DIV/0!</v>
      </c>
      <c r="I10" s="23">
        <f>+C15</f>
        <v>0</v>
      </c>
      <c r="N10" s="35"/>
      <c r="O10" s="1"/>
      <c r="P10" s="32"/>
      <c r="Q10" s="1" t="s">
        <v>17</v>
      </c>
      <c r="R10" s="1"/>
      <c r="T10" s="126" t="str">
        <f>+Summary!$A$17</f>
        <v>Utilities</v>
      </c>
    </row>
    <row r="11" spans="1:20" ht="15.75">
      <c r="A11" s="135" t="s">
        <v>25</v>
      </c>
      <c r="D11" s="25"/>
      <c r="F11" t="s">
        <v>4</v>
      </c>
      <c r="G11" s="95" t="e">
        <f t="shared" si="2"/>
        <v>#DIV/0!</v>
      </c>
      <c r="H11" s="31" t="e">
        <f t="shared" si="3"/>
        <v>#DIV/0!</v>
      </c>
      <c r="I11" s="23">
        <f>+C18</f>
        <v>0</v>
      </c>
      <c r="N11" s="35"/>
      <c r="O11" s="1"/>
      <c r="P11" s="32"/>
      <c r="Q11" s="1" t="s">
        <v>17</v>
      </c>
      <c r="R11" s="1"/>
      <c r="T11" s="126" t="str">
        <f>+Summary!$A$18</f>
        <v>Slush</v>
      </c>
    </row>
    <row r="12" spans="1:20">
      <c r="A12" s="126" t="str">
        <f>+Summary!$A$15</f>
        <v>Mortgage</v>
      </c>
      <c r="B12" s="23">
        <f>+VLOOKUP(A12,Summary!$A$2:$N$44,3,FALSE)</f>
        <v>0</v>
      </c>
      <c r="C12" s="23">
        <f t="shared" ref="C12:C30" si="4">+SUMIF($Q:$Q,$A12,$P:$P)</f>
        <v>0</v>
      </c>
      <c r="D12" s="25">
        <f>+C12-B12</f>
        <v>0</v>
      </c>
      <c r="F12" t="s">
        <v>11</v>
      </c>
      <c r="G12" s="95" t="e">
        <f t="shared" si="2"/>
        <v>#DIV/0!</v>
      </c>
      <c r="H12" s="31" t="e">
        <f t="shared" si="3"/>
        <v>#DIV/0!</v>
      </c>
      <c r="I12" s="23">
        <f>+C17</f>
        <v>0</v>
      </c>
      <c r="N12" s="35"/>
      <c r="O12" s="1"/>
      <c r="P12" s="32"/>
      <c r="Q12" s="1" t="s">
        <v>17</v>
      </c>
      <c r="R12" s="1"/>
      <c r="T12" s="126" t="str">
        <f>+Summary!$A$19</f>
        <v>Kids</v>
      </c>
    </row>
    <row r="13" spans="1:20">
      <c r="A13" s="126" t="str">
        <f>+Summary!$A$16</f>
        <v>Property Taxes</v>
      </c>
      <c r="B13" s="23">
        <f>+VLOOKUP(A13,Summary!$A$2:$N$44,3,FALSE)</f>
        <v>0</v>
      </c>
      <c r="C13" s="23">
        <f t="shared" si="4"/>
        <v>0</v>
      </c>
      <c r="D13" s="25">
        <f t="shared" ref="D13:D31" si="5">+C13-B13</f>
        <v>0</v>
      </c>
      <c r="F13" t="s">
        <v>6</v>
      </c>
      <c r="G13" s="95" t="e">
        <f t="shared" si="2"/>
        <v>#DIV/0!</v>
      </c>
      <c r="H13" s="31" t="e">
        <f t="shared" si="3"/>
        <v>#DIV/0!</v>
      </c>
      <c r="I13" s="23">
        <f>+C16</f>
        <v>0</v>
      </c>
      <c r="N13" s="35"/>
      <c r="O13" s="1"/>
      <c r="P13" s="32"/>
      <c r="Q13" s="1" t="s">
        <v>17</v>
      </c>
      <c r="R13" s="1"/>
      <c r="T13" s="126" t="str">
        <f>+Summary!$A$20</f>
        <v>Auto/Fuel</v>
      </c>
    </row>
    <row r="14" spans="1:20">
      <c r="A14" s="126" t="str">
        <f>+Summary!$A$17</f>
        <v>Utilities</v>
      </c>
      <c r="B14" s="23">
        <f>+VLOOKUP(A14,Summary!$A$2:$N$44,3,FALSE)</f>
        <v>0</v>
      </c>
      <c r="C14" s="23">
        <f t="shared" si="4"/>
        <v>0</v>
      </c>
      <c r="D14" s="25">
        <f t="shared" si="5"/>
        <v>0</v>
      </c>
      <c r="F14" t="s">
        <v>5</v>
      </c>
      <c r="G14" s="95" t="e">
        <f t="shared" si="2"/>
        <v>#DIV/0!</v>
      </c>
      <c r="H14" s="31" t="e">
        <f t="shared" si="3"/>
        <v>#DIV/0!</v>
      </c>
      <c r="I14" s="23">
        <f>+C14</f>
        <v>0</v>
      </c>
      <c r="N14" s="35"/>
      <c r="O14" s="1"/>
      <c r="P14" s="32"/>
      <c r="Q14" s="1" t="s">
        <v>17</v>
      </c>
      <c r="R14" s="1"/>
      <c r="T14" s="126" t="str">
        <f>+Summary!$A$21</f>
        <v>Groceries</v>
      </c>
    </row>
    <row r="15" spans="1:20">
      <c r="A15" s="126" t="str">
        <f>+Summary!$A$18</f>
        <v>Slush</v>
      </c>
      <c r="B15" s="23">
        <f>+VLOOKUP(A15,Summary!$A$2:$N$44,3,FALSE)</f>
        <v>0</v>
      </c>
      <c r="C15" s="23">
        <f t="shared" si="4"/>
        <v>0</v>
      </c>
      <c r="D15" s="25">
        <f t="shared" si="5"/>
        <v>0</v>
      </c>
      <c r="F15" t="s">
        <v>9</v>
      </c>
      <c r="G15" s="95" t="e">
        <f t="shared" si="2"/>
        <v>#DIV/0!</v>
      </c>
      <c r="H15" s="31" t="e">
        <f t="shared" si="3"/>
        <v>#DIV/0!</v>
      </c>
      <c r="I15" s="23">
        <f>+C12+C13</f>
        <v>0</v>
      </c>
      <c r="N15" s="35"/>
      <c r="O15" s="1"/>
      <c r="P15" s="32"/>
      <c r="Q15" s="1" t="s">
        <v>17</v>
      </c>
      <c r="R15" s="1"/>
      <c r="T15" s="126" t="str">
        <f>+Summary!$A$22</f>
        <v>Travel</v>
      </c>
    </row>
    <row r="16" spans="1:20">
      <c r="A16" s="126" t="str">
        <f>+Summary!$A$19</f>
        <v>Kids</v>
      </c>
      <c r="B16" s="23">
        <f>+VLOOKUP(A16,Summary!$A$2:$N$44,3,FALSE)</f>
        <v>0</v>
      </c>
      <c r="C16" s="23">
        <f t="shared" si="4"/>
        <v>0</v>
      </c>
      <c r="D16" s="25">
        <f t="shared" si="5"/>
        <v>0</v>
      </c>
      <c r="I16" s="26">
        <f>+SUM(I2:I15)</f>
        <v>0</v>
      </c>
      <c r="N16" s="35"/>
      <c r="O16" s="1"/>
      <c r="P16" s="32"/>
      <c r="Q16" s="1" t="s">
        <v>17</v>
      </c>
      <c r="R16" s="1"/>
      <c r="T16" s="126" t="str">
        <f>+Summary!$A$23</f>
        <v>Dining</v>
      </c>
    </row>
    <row r="17" spans="1:20">
      <c r="A17" s="126" t="str">
        <f>+Summary!$A$20</f>
        <v>Auto/Fuel</v>
      </c>
      <c r="B17" s="23">
        <f>+VLOOKUP(A17,Summary!$A$2:$N$44,3,FALSE)</f>
        <v>0</v>
      </c>
      <c r="C17" s="23">
        <f t="shared" si="4"/>
        <v>0</v>
      </c>
      <c r="D17" s="25">
        <f t="shared" si="5"/>
        <v>0</v>
      </c>
      <c r="N17" s="35"/>
      <c r="O17" s="1"/>
      <c r="P17" s="32"/>
      <c r="Q17" s="1" t="s">
        <v>17</v>
      </c>
      <c r="R17" s="1"/>
      <c r="T17" s="126" t="str">
        <f>+Summary!$A$24</f>
        <v>Home Goods</v>
      </c>
    </row>
    <row r="18" spans="1:20">
      <c r="A18" s="126" t="str">
        <f>+Summary!$A$21</f>
        <v>Groceries</v>
      </c>
      <c r="B18" s="23">
        <f>+VLOOKUP(A18,Summary!$A$2:$N$44,3,FALSE)</f>
        <v>0</v>
      </c>
      <c r="C18" s="23">
        <f t="shared" si="4"/>
        <v>0</v>
      </c>
      <c r="D18" s="25">
        <f t="shared" si="5"/>
        <v>0</v>
      </c>
      <c r="N18" s="35"/>
      <c r="O18" s="1"/>
      <c r="P18" s="32"/>
      <c r="Q18" s="1" t="s">
        <v>17</v>
      </c>
      <c r="R18" s="1"/>
      <c r="T18" s="126" t="str">
        <f>+Summary!$A$25</f>
        <v>Miscellaneous</v>
      </c>
    </row>
    <row r="19" spans="1:20">
      <c r="A19" s="126" t="str">
        <f>+Summary!$A$22</f>
        <v>Travel</v>
      </c>
      <c r="B19" s="23">
        <f>+VLOOKUP(A19,Summary!$A$2:$N$44,3,FALSE)</f>
        <v>0</v>
      </c>
      <c r="C19" s="23">
        <f t="shared" si="4"/>
        <v>0</v>
      </c>
      <c r="D19" s="25">
        <f t="shared" si="5"/>
        <v>0</v>
      </c>
      <c r="N19" s="35"/>
      <c r="O19" s="1"/>
      <c r="P19" s="32"/>
      <c r="Q19" s="1" t="s">
        <v>17</v>
      </c>
      <c r="R19" s="1"/>
      <c r="T19" s="126" t="str">
        <f>+Summary!$A$26</f>
        <v>Personal Items</v>
      </c>
    </row>
    <row r="20" spans="1:20">
      <c r="A20" s="126" t="str">
        <f>+Summary!$A$23</f>
        <v>Dining</v>
      </c>
      <c r="B20" s="23">
        <f>+VLOOKUP(A20,Summary!$A$2:$N$44,3,FALSE)</f>
        <v>0</v>
      </c>
      <c r="C20" s="23">
        <f t="shared" si="4"/>
        <v>0</v>
      </c>
      <c r="D20" s="25">
        <f t="shared" si="5"/>
        <v>0</v>
      </c>
      <c r="N20" s="35"/>
      <c r="O20" s="1"/>
      <c r="P20" s="32"/>
      <c r="Q20" s="1" t="s">
        <v>17</v>
      </c>
      <c r="R20" s="1"/>
      <c r="T20" s="126" t="str">
        <f>+Summary!$A$27</f>
        <v>Pets</v>
      </c>
    </row>
    <row r="21" spans="1:20">
      <c r="A21" s="126" t="str">
        <f>+Summary!$A$24</f>
        <v>Home Goods</v>
      </c>
      <c r="B21" s="23">
        <f>+VLOOKUP(A21,Summary!$A$2:$N$44,3,FALSE)</f>
        <v>0</v>
      </c>
      <c r="C21" s="23">
        <f t="shared" si="4"/>
        <v>0</v>
      </c>
      <c r="D21" s="25">
        <f t="shared" si="5"/>
        <v>0</v>
      </c>
      <c r="N21" s="35"/>
      <c r="O21" s="1"/>
      <c r="P21" s="32"/>
      <c r="Q21" s="1" t="s">
        <v>17</v>
      </c>
      <c r="R21" s="1"/>
      <c r="T21" s="126" t="str">
        <f>+Summary!$A$28</f>
        <v>Entertainment</v>
      </c>
    </row>
    <row r="22" spans="1:20">
      <c r="A22" s="126" t="str">
        <f>+Summary!$A$25</f>
        <v>Miscellaneous</v>
      </c>
      <c r="B22" s="23">
        <f>+VLOOKUP(A22,Summary!$A$2:$N$44,3,FALSE)</f>
        <v>0</v>
      </c>
      <c r="C22" s="23">
        <f t="shared" si="4"/>
        <v>0</v>
      </c>
      <c r="D22" s="25">
        <f t="shared" si="5"/>
        <v>0</v>
      </c>
      <c r="N22" s="35"/>
      <c r="O22" s="1"/>
      <c r="P22" s="32"/>
      <c r="Q22" s="1" t="s">
        <v>17</v>
      </c>
      <c r="R22" s="1"/>
      <c r="T22" s="126" t="str">
        <f>+Summary!$A$29</f>
        <v>Christmas</v>
      </c>
    </row>
    <row r="23" spans="1:20">
      <c r="A23" s="126" t="str">
        <f>+Summary!$A$26</f>
        <v>Personal Items</v>
      </c>
      <c r="B23" s="23">
        <f>+VLOOKUP(A23,Summary!$A$2:$N$44,3,FALSE)</f>
        <v>0</v>
      </c>
      <c r="C23" s="23">
        <f t="shared" si="4"/>
        <v>0</v>
      </c>
      <c r="D23" s="25">
        <f t="shared" si="5"/>
        <v>0</v>
      </c>
      <c r="N23" s="35"/>
      <c r="O23" s="1"/>
      <c r="P23" s="32"/>
      <c r="Q23" s="1" t="s">
        <v>17</v>
      </c>
      <c r="R23" s="1"/>
      <c r="T23" s="126" t="str">
        <f>+Summary!$A$30</f>
        <v>x</v>
      </c>
    </row>
    <row r="24" spans="1:20">
      <c r="A24" s="126" t="str">
        <f>+Summary!$A$27</f>
        <v>Pets</v>
      </c>
      <c r="B24" s="23">
        <f>+VLOOKUP(A24,Summary!$A$2:$N$44,3,FALSE)</f>
        <v>0</v>
      </c>
      <c r="C24" s="23">
        <f t="shared" si="4"/>
        <v>0</v>
      </c>
      <c r="D24" s="25">
        <f t="shared" si="5"/>
        <v>0</v>
      </c>
      <c r="N24" s="35"/>
      <c r="O24" s="1"/>
      <c r="P24" s="32"/>
      <c r="Q24" s="1" t="s">
        <v>17</v>
      </c>
      <c r="R24" s="1"/>
      <c r="T24" s="126" t="str">
        <f>+Summary!$A$31</f>
        <v>x</v>
      </c>
    </row>
    <row r="25" spans="1:20">
      <c r="A25" s="126" t="str">
        <f>+Summary!$A$28</f>
        <v>Entertainment</v>
      </c>
      <c r="B25" s="23">
        <f>+VLOOKUP(A25,Summary!$A$2:$N$44,3,FALSE)</f>
        <v>0</v>
      </c>
      <c r="C25" s="23">
        <f t="shared" si="4"/>
        <v>0</v>
      </c>
      <c r="D25" s="25">
        <f t="shared" si="5"/>
        <v>0</v>
      </c>
      <c r="N25" s="35"/>
      <c r="O25" s="1"/>
      <c r="P25" s="32"/>
      <c r="Q25" s="1" t="s">
        <v>17</v>
      </c>
      <c r="R25" s="1"/>
      <c r="T25" s="126" t="str">
        <f>+Summary!$A$32</f>
        <v>x</v>
      </c>
    </row>
    <row r="26" spans="1:20">
      <c r="A26" s="126" t="str">
        <f>+Summary!$A$29</f>
        <v>Christmas</v>
      </c>
      <c r="B26" s="23">
        <f>+VLOOKUP(A26,Summary!$A$2:$N$44,3,FALSE)</f>
        <v>0</v>
      </c>
      <c r="C26" s="23">
        <f t="shared" si="4"/>
        <v>0</v>
      </c>
      <c r="D26" s="25">
        <f t="shared" si="5"/>
        <v>0</v>
      </c>
      <c r="N26" s="35"/>
      <c r="O26" s="1"/>
      <c r="P26" s="32"/>
      <c r="Q26" s="1" t="s">
        <v>17</v>
      </c>
      <c r="R26" s="1"/>
      <c r="T26" s="126" t="str">
        <f>+Summary!$A$33</f>
        <v>x</v>
      </c>
    </row>
    <row r="27" spans="1:20">
      <c r="A27" s="126" t="str">
        <f>+Summary!$A$30</f>
        <v>x</v>
      </c>
      <c r="B27" s="23">
        <f>+VLOOKUP(A27,Summary!$A$2:$N$44,3,FALSE)</f>
        <v>0</v>
      </c>
      <c r="C27" s="23">
        <f t="shared" si="4"/>
        <v>750</v>
      </c>
      <c r="D27" s="25">
        <f t="shared" si="5"/>
        <v>750</v>
      </c>
      <c r="N27" s="35"/>
      <c r="O27" s="1"/>
      <c r="P27" s="32"/>
      <c r="Q27" s="1" t="s">
        <v>17</v>
      </c>
      <c r="R27" s="1"/>
      <c r="T27" s="126" t="str">
        <f>+Summary!$A$37</f>
        <v>Health Savings</v>
      </c>
    </row>
    <row r="28" spans="1:20">
      <c r="A28" s="126" t="str">
        <f>+Summary!$A$31</f>
        <v>x</v>
      </c>
      <c r="B28" s="23">
        <f>+VLOOKUP(A28,Summary!$A$2:$N$44,3,FALSE)</f>
        <v>0</v>
      </c>
      <c r="C28" s="23">
        <f t="shared" si="4"/>
        <v>750</v>
      </c>
      <c r="D28" s="25">
        <f t="shared" si="5"/>
        <v>750</v>
      </c>
      <c r="N28" s="35"/>
      <c r="O28" s="1"/>
      <c r="P28" s="32"/>
      <c r="Q28" s="1" t="s">
        <v>17</v>
      </c>
      <c r="R28" s="1"/>
      <c r="T28" s="126" t="str">
        <f>+Summary!$A$38</f>
        <v>401(k)</v>
      </c>
    </row>
    <row r="29" spans="1:20">
      <c r="A29" s="126" t="str">
        <f>+Summary!$A$32</f>
        <v>x</v>
      </c>
      <c r="B29" s="23">
        <f>+VLOOKUP(A29,Summary!$A$2:$N$44,3,FALSE)</f>
        <v>0</v>
      </c>
      <c r="C29" s="23">
        <f t="shared" si="4"/>
        <v>750</v>
      </c>
      <c r="D29" s="25">
        <f t="shared" si="5"/>
        <v>750</v>
      </c>
      <c r="N29" s="35"/>
      <c r="O29" s="1"/>
      <c r="P29" s="32"/>
      <c r="Q29" s="1" t="s">
        <v>17</v>
      </c>
      <c r="R29" s="1"/>
      <c r="T29" s="126" t="str">
        <f>+Summary!$A$39</f>
        <v>IRA</v>
      </c>
    </row>
    <row r="30" spans="1:20">
      <c r="A30" s="126" t="str">
        <f>+Summary!$A$33</f>
        <v>x</v>
      </c>
      <c r="B30" s="23">
        <f>+VLOOKUP(A30,Summary!$A$2:$N$44,3,FALSE)</f>
        <v>0</v>
      </c>
      <c r="C30" s="23">
        <f t="shared" si="4"/>
        <v>750</v>
      </c>
      <c r="D30" s="25">
        <f t="shared" si="5"/>
        <v>750</v>
      </c>
      <c r="N30" s="35"/>
      <c r="O30" s="1"/>
      <c r="P30" s="32"/>
      <c r="Q30" s="1" t="s">
        <v>17</v>
      </c>
      <c r="R30" s="1"/>
      <c r="T30" s="126" t="str">
        <f>+Summary!$A$40</f>
        <v>Taxable</v>
      </c>
    </row>
    <row r="31" spans="1:20" ht="15.75">
      <c r="A31" s="139" t="s">
        <v>39</v>
      </c>
      <c r="B31" s="26">
        <f>+SUM(B12:B30)</f>
        <v>0</v>
      </c>
      <c r="C31" s="26">
        <f>+SUM(C12:C30)</f>
        <v>3000</v>
      </c>
      <c r="D31" s="26">
        <f t="shared" si="5"/>
        <v>3000</v>
      </c>
      <c r="N31" s="35"/>
      <c r="O31" s="1"/>
      <c r="P31" s="32"/>
      <c r="Q31" s="1" t="s">
        <v>17</v>
      </c>
      <c r="R31" s="1"/>
      <c r="T31" s="126" t="str">
        <f>+Summary!$A$41</f>
        <v>Cash</v>
      </c>
    </row>
    <row r="32" spans="1:20">
      <c r="D32" s="25"/>
      <c r="N32" s="35"/>
      <c r="O32" s="1"/>
      <c r="P32" s="32"/>
      <c r="Q32" s="1" t="s">
        <v>17</v>
      </c>
      <c r="R32" s="1"/>
    </row>
    <row r="33" spans="1:20" ht="15.75">
      <c r="A33" s="135" t="s">
        <v>273</v>
      </c>
      <c r="D33" s="25"/>
      <c r="N33" s="35"/>
      <c r="O33" s="1"/>
      <c r="P33" s="32"/>
      <c r="Q33" s="1" t="s">
        <v>17</v>
      </c>
      <c r="R33" s="1"/>
    </row>
    <row r="34" spans="1:20">
      <c r="A34" s="126" t="str">
        <f>+Summary!$A$37</f>
        <v>Health Savings</v>
      </c>
      <c r="B34" s="23">
        <f>+VLOOKUP(A34,Summary!$A$2:$N$44,3,FALSE)</f>
        <v>0</v>
      </c>
      <c r="C34" s="23">
        <f>+SUMIF($Q:$Q,$A34,$P:$P)</f>
        <v>0</v>
      </c>
      <c r="D34" s="25">
        <f>+C34-B34</f>
        <v>0</v>
      </c>
      <c r="N34" s="35"/>
      <c r="O34" s="1"/>
      <c r="P34" s="32"/>
      <c r="Q34" s="1" t="s">
        <v>17</v>
      </c>
      <c r="R34" s="1"/>
    </row>
    <row r="35" spans="1:20">
      <c r="A35" s="126" t="str">
        <f>+Summary!$A$38</f>
        <v>401(k)</v>
      </c>
      <c r="B35" s="23">
        <f>+VLOOKUP(A35,Summary!$A$2:$N$44,3,FALSE)</f>
        <v>0</v>
      </c>
      <c r="C35" s="23">
        <f>+SUMIF($Q:$Q,$A35,$P:$P)</f>
        <v>0</v>
      </c>
      <c r="D35" s="25">
        <f t="shared" ref="D35:D38" si="6">+C35-B35</f>
        <v>0</v>
      </c>
      <c r="N35" s="35"/>
      <c r="O35" s="1"/>
      <c r="P35" s="32"/>
      <c r="Q35" s="1" t="s">
        <v>17</v>
      </c>
      <c r="R35" s="1"/>
    </row>
    <row r="36" spans="1:20">
      <c r="A36" s="126" t="str">
        <f>+Summary!$A$39</f>
        <v>IRA</v>
      </c>
      <c r="B36" s="23">
        <f>+VLOOKUP(A36,Summary!$A$2:$N$44,3,FALSE)</f>
        <v>0</v>
      </c>
      <c r="C36" s="23">
        <f>+SUMIF($Q:$Q,$A36,$P:$P)</f>
        <v>0</v>
      </c>
      <c r="D36" s="25">
        <f t="shared" si="6"/>
        <v>0</v>
      </c>
      <c r="N36" s="35"/>
      <c r="O36" s="1"/>
      <c r="P36" s="32"/>
      <c r="Q36" s="1" t="s">
        <v>17</v>
      </c>
      <c r="R36" s="1"/>
    </row>
    <row r="37" spans="1:20">
      <c r="A37" s="126" t="str">
        <f>+Summary!$A$40</f>
        <v>Taxable</v>
      </c>
      <c r="B37" s="23">
        <f>+VLOOKUP(A37,Summary!$A$2:$N$44,3,FALSE)</f>
        <v>0</v>
      </c>
      <c r="C37" s="23">
        <f>+SUMIF($Q:$Q,$A37,$P:$P)</f>
        <v>0</v>
      </c>
      <c r="D37" s="25">
        <f t="shared" si="6"/>
        <v>0</v>
      </c>
      <c r="N37" s="35"/>
      <c r="O37" s="1"/>
      <c r="P37" s="32"/>
      <c r="Q37" s="1" t="s">
        <v>17</v>
      </c>
      <c r="R37" s="1"/>
      <c r="T37"/>
    </row>
    <row r="38" spans="1:20">
      <c r="A38" s="126" t="str">
        <f>+Summary!$A$41</f>
        <v>Cash</v>
      </c>
      <c r="B38" s="23">
        <f>+VLOOKUP(A38,Summary!$A$2:$N$44,3,FALSE)</f>
        <v>0</v>
      </c>
      <c r="C38" s="23">
        <f>+SUMIF($Q:$Q,$A38,$P:$P)</f>
        <v>0</v>
      </c>
      <c r="D38" s="25">
        <f t="shared" si="6"/>
        <v>0</v>
      </c>
      <c r="N38" s="35"/>
      <c r="O38" s="1"/>
      <c r="P38" s="32"/>
      <c r="Q38" s="1" t="s">
        <v>17</v>
      </c>
      <c r="R38" s="1"/>
      <c r="T38"/>
    </row>
    <row r="39" spans="1:20" ht="15.75">
      <c r="A39" s="139" t="s">
        <v>274</v>
      </c>
      <c r="B39" s="26">
        <f>+SUM(B34:B38)</f>
        <v>0</v>
      </c>
      <c r="C39" s="26">
        <f>+SUM(C34:C38)</f>
        <v>0</v>
      </c>
      <c r="D39" s="26">
        <f>+C39-B39</f>
        <v>0</v>
      </c>
      <c r="N39" s="35"/>
      <c r="O39" s="1"/>
      <c r="P39" s="32"/>
      <c r="Q39" s="1" t="s">
        <v>17</v>
      </c>
      <c r="R39" s="1"/>
      <c r="T39"/>
    </row>
    <row r="40" spans="1:20">
      <c r="B40" s="25"/>
      <c r="C40" s="25"/>
      <c r="N40" s="35"/>
      <c r="O40" s="1"/>
      <c r="P40" s="32"/>
      <c r="Q40" s="1" t="s">
        <v>17</v>
      </c>
      <c r="R40" s="1"/>
      <c r="T40"/>
    </row>
    <row r="41" spans="1:20" ht="15.75">
      <c r="A41" s="135" t="s">
        <v>211</v>
      </c>
      <c r="B41" s="127">
        <f>+VLOOKUP(A41,Summary!$A$2:$N$44,3,FALSE)</f>
        <v>0</v>
      </c>
      <c r="C41" s="26">
        <f>+C9-C31-C39</f>
        <v>-3000</v>
      </c>
      <c r="D41" s="4"/>
      <c r="N41" s="35"/>
      <c r="O41" s="1"/>
      <c r="P41" s="32"/>
      <c r="Q41" s="1" t="s">
        <v>17</v>
      </c>
      <c r="R41" s="1"/>
      <c r="T41"/>
    </row>
    <row r="42" spans="1:20">
      <c r="N42" s="35"/>
      <c r="O42" s="1"/>
      <c r="P42" s="32"/>
      <c r="Q42" s="1" t="s">
        <v>17</v>
      </c>
      <c r="R42" s="1"/>
      <c r="T42"/>
    </row>
    <row r="43" spans="1:20">
      <c r="N43" s="35"/>
      <c r="O43" s="1"/>
      <c r="P43" s="32"/>
      <c r="Q43" s="1" t="s">
        <v>17</v>
      </c>
      <c r="R43" s="1"/>
      <c r="T43"/>
    </row>
    <row r="44" spans="1:20">
      <c r="N44" s="35"/>
      <c r="O44" s="1"/>
      <c r="P44" s="32"/>
      <c r="Q44" s="1" t="s">
        <v>17</v>
      </c>
      <c r="R44" s="1"/>
      <c r="T44" s="33"/>
    </row>
    <row r="45" spans="1:20">
      <c r="N45" s="35"/>
      <c r="O45" s="1"/>
      <c r="P45" s="32"/>
      <c r="Q45" s="1" t="s">
        <v>17</v>
      </c>
      <c r="R45" s="1"/>
      <c r="T45"/>
    </row>
    <row r="46" spans="1:20">
      <c r="C46" s="23"/>
      <c r="N46" s="35"/>
      <c r="O46" s="1"/>
      <c r="P46" s="32"/>
      <c r="Q46" s="1" t="s">
        <v>17</v>
      </c>
      <c r="R46" s="1"/>
      <c r="T46"/>
    </row>
    <row r="47" spans="1:20">
      <c r="N47" s="35"/>
      <c r="O47" s="1"/>
      <c r="P47" s="32"/>
      <c r="Q47" s="1" t="s">
        <v>17</v>
      </c>
      <c r="R47" s="1"/>
      <c r="T47"/>
    </row>
    <row r="48" spans="1:20">
      <c r="N48" s="35"/>
      <c r="O48" s="1"/>
      <c r="P48" s="32"/>
      <c r="Q48" s="1" t="s">
        <v>17</v>
      </c>
      <c r="R48" s="1"/>
      <c r="T48"/>
    </row>
    <row r="49" spans="3:20">
      <c r="C49" s="92"/>
      <c r="N49" s="35"/>
      <c r="O49" s="1"/>
      <c r="P49" s="32"/>
      <c r="Q49" s="1" t="s">
        <v>17</v>
      </c>
      <c r="R49" s="1"/>
      <c r="T49"/>
    </row>
    <row r="50" spans="3:20">
      <c r="N50" s="35"/>
      <c r="O50" s="1"/>
      <c r="P50" s="32"/>
      <c r="Q50" s="1" t="s">
        <v>17</v>
      </c>
      <c r="R50" s="1"/>
      <c r="T50"/>
    </row>
    <row r="51" spans="3:20">
      <c r="N51" s="35"/>
      <c r="O51" s="1"/>
      <c r="P51" s="32"/>
      <c r="Q51" s="1" t="s">
        <v>17</v>
      </c>
      <c r="R51" s="1"/>
      <c r="T51"/>
    </row>
    <row r="52" spans="3:20">
      <c r="N52" s="35"/>
      <c r="O52" s="1"/>
      <c r="P52" s="32"/>
      <c r="Q52" s="1" t="s">
        <v>17</v>
      </c>
      <c r="R52" s="1"/>
      <c r="T52"/>
    </row>
    <row r="53" spans="3:20">
      <c r="N53" s="35"/>
      <c r="O53" s="1"/>
      <c r="P53" s="32"/>
      <c r="Q53" s="1" t="s">
        <v>17</v>
      </c>
      <c r="R53" s="1"/>
      <c r="T53"/>
    </row>
    <row r="54" spans="3:20">
      <c r="N54" s="35"/>
      <c r="O54" s="1"/>
      <c r="P54" s="32"/>
      <c r="Q54" s="1" t="s">
        <v>17</v>
      </c>
      <c r="R54" s="1"/>
      <c r="T54"/>
    </row>
    <row r="55" spans="3:20">
      <c r="N55" s="35"/>
      <c r="O55" s="1"/>
      <c r="P55" s="32"/>
      <c r="Q55" s="1" t="s">
        <v>17</v>
      </c>
      <c r="R55" s="1"/>
      <c r="T55"/>
    </row>
    <row r="56" spans="3:20">
      <c r="N56" s="35"/>
      <c r="O56" s="1"/>
      <c r="P56" s="32"/>
      <c r="Q56" s="1" t="s">
        <v>17</v>
      </c>
      <c r="R56" s="1"/>
      <c r="T56"/>
    </row>
    <row r="57" spans="3:20">
      <c r="N57" s="35"/>
      <c r="O57" s="1"/>
      <c r="P57" s="32"/>
      <c r="Q57" s="1" t="s">
        <v>17</v>
      </c>
      <c r="R57" s="1"/>
      <c r="T57"/>
    </row>
    <row r="58" spans="3:20">
      <c r="N58" s="35"/>
      <c r="O58" s="1"/>
      <c r="P58" s="32"/>
      <c r="Q58" s="1" t="s">
        <v>17</v>
      </c>
      <c r="R58" s="1"/>
      <c r="T58"/>
    </row>
    <row r="59" spans="3:20">
      <c r="N59" s="35"/>
      <c r="O59" s="1"/>
      <c r="P59" s="32"/>
      <c r="Q59" s="1" t="s">
        <v>17</v>
      </c>
      <c r="R59" s="1"/>
      <c r="T59"/>
    </row>
    <row r="60" spans="3:20">
      <c r="N60" s="35"/>
      <c r="O60" s="1"/>
      <c r="P60" s="32"/>
      <c r="Q60" s="1" t="s">
        <v>17</v>
      </c>
      <c r="R60" s="1"/>
      <c r="T60"/>
    </row>
    <row r="61" spans="3:20">
      <c r="N61" s="35"/>
      <c r="O61" s="1"/>
      <c r="P61" s="32"/>
      <c r="Q61" s="1" t="s">
        <v>17</v>
      </c>
      <c r="R61" s="1"/>
      <c r="T61"/>
    </row>
    <row r="62" spans="3:20">
      <c r="N62" s="35"/>
      <c r="O62" s="1"/>
      <c r="P62" s="32"/>
      <c r="Q62" s="1" t="s">
        <v>17</v>
      </c>
      <c r="R62" s="1"/>
      <c r="T62"/>
    </row>
    <row r="63" spans="3:20">
      <c r="N63" s="35"/>
      <c r="O63" s="1"/>
      <c r="P63" s="32"/>
      <c r="Q63" s="1" t="s">
        <v>17</v>
      </c>
      <c r="R63" s="1"/>
      <c r="T63"/>
    </row>
    <row r="64" spans="3:20">
      <c r="N64" s="35"/>
      <c r="O64" s="1"/>
      <c r="P64" s="32"/>
      <c r="Q64" s="1" t="s">
        <v>17</v>
      </c>
      <c r="R64" s="1"/>
      <c r="T64"/>
    </row>
    <row r="65" spans="14:20">
      <c r="N65" s="35"/>
      <c r="O65" s="1"/>
      <c r="P65" s="32"/>
      <c r="Q65" s="1" t="s">
        <v>17</v>
      </c>
      <c r="R65" s="1"/>
      <c r="T65"/>
    </row>
    <row r="66" spans="14:20">
      <c r="N66" s="35"/>
      <c r="O66" s="1"/>
      <c r="P66" s="32"/>
      <c r="Q66" s="1" t="s">
        <v>17</v>
      </c>
      <c r="R66" s="1"/>
      <c r="T66"/>
    </row>
    <row r="67" spans="14:20">
      <c r="N67" s="35"/>
      <c r="O67" s="1"/>
      <c r="P67" s="32"/>
      <c r="Q67" s="1" t="s">
        <v>17</v>
      </c>
      <c r="R67" s="1"/>
      <c r="T67"/>
    </row>
    <row r="68" spans="14:20">
      <c r="N68" s="35"/>
      <c r="O68" s="1"/>
      <c r="P68" s="32"/>
      <c r="Q68" s="1" t="s">
        <v>17</v>
      </c>
      <c r="R68" s="1"/>
      <c r="T68"/>
    </row>
    <row r="69" spans="14:20">
      <c r="N69" s="35"/>
      <c r="O69" s="1"/>
      <c r="P69" s="32"/>
      <c r="Q69" s="1" t="s">
        <v>17</v>
      </c>
      <c r="R69" s="1"/>
      <c r="T69"/>
    </row>
    <row r="70" spans="14:20">
      <c r="N70" s="35"/>
      <c r="O70" s="1"/>
      <c r="P70" s="32"/>
      <c r="Q70" s="1" t="s">
        <v>17</v>
      </c>
      <c r="R70" s="1"/>
      <c r="T70"/>
    </row>
    <row r="71" spans="14:20">
      <c r="N71" s="35"/>
      <c r="O71" s="1"/>
      <c r="P71" s="32"/>
      <c r="Q71" s="1" t="s">
        <v>17</v>
      </c>
      <c r="R71" s="1"/>
      <c r="T71"/>
    </row>
    <row r="72" spans="14:20">
      <c r="N72" s="35"/>
      <c r="O72" s="1"/>
      <c r="P72" s="32"/>
      <c r="Q72" s="1" t="s">
        <v>17</v>
      </c>
      <c r="R72" s="1"/>
      <c r="T72"/>
    </row>
    <row r="73" spans="14:20">
      <c r="N73" s="35"/>
      <c r="O73" s="1"/>
      <c r="P73" s="32"/>
      <c r="Q73" s="1" t="s">
        <v>17</v>
      </c>
      <c r="R73" s="1"/>
      <c r="T73"/>
    </row>
    <row r="74" spans="14:20">
      <c r="N74" s="35"/>
      <c r="O74" s="1"/>
      <c r="P74" s="32"/>
      <c r="Q74" s="1" t="s">
        <v>17</v>
      </c>
      <c r="R74" s="1"/>
      <c r="T74"/>
    </row>
    <row r="75" spans="14:20">
      <c r="N75" s="35"/>
      <c r="O75" s="1"/>
      <c r="P75" s="32"/>
      <c r="Q75" s="1" t="s">
        <v>17</v>
      </c>
      <c r="R75" s="1"/>
      <c r="T75"/>
    </row>
    <row r="76" spans="14:20">
      <c r="N76" s="35"/>
      <c r="O76" s="1"/>
      <c r="P76" s="32"/>
      <c r="Q76" s="1" t="s">
        <v>17</v>
      </c>
      <c r="R76" s="1"/>
      <c r="T76"/>
    </row>
    <row r="77" spans="14:20">
      <c r="N77" s="35"/>
      <c r="O77" s="1"/>
      <c r="P77" s="32"/>
      <c r="Q77" s="1" t="s">
        <v>17</v>
      </c>
      <c r="R77" s="1"/>
      <c r="T77"/>
    </row>
    <row r="78" spans="14:20">
      <c r="N78" s="35"/>
      <c r="O78" s="1"/>
      <c r="P78" s="32"/>
      <c r="Q78" s="1" t="s">
        <v>17</v>
      </c>
      <c r="R78" s="1"/>
      <c r="T78"/>
    </row>
    <row r="79" spans="14:20">
      <c r="N79" s="35"/>
      <c r="O79" s="1"/>
      <c r="P79" s="32"/>
      <c r="Q79" s="1" t="s">
        <v>17</v>
      </c>
      <c r="R79" s="1"/>
      <c r="T79"/>
    </row>
    <row r="80" spans="14:20">
      <c r="N80" s="35"/>
      <c r="O80" s="1"/>
      <c r="P80" s="32"/>
      <c r="Q80" s="1" t="s">
        <v>17</v>
      </c>
      <c r="R80" s="1"/>
      <c r="T80"/>
    </row>
    <row r="81" spans="14:20">
      <c r="N81" s="35"/>
      <c r="O81" s="1"/>
      <c r="P81" s="32"/>
      <c r="Q81" s="1" t="s">
        <v>17</v>
      </c>
      <c r="R81" s="1"/>
      <c r="T81"/>
    </row>
    <row r="82" spans="14:20">
      <c r="N82" s="35"/>
      <c r="O82" s="1"/>
      <c r="P82" s="32"/>
      <c r="Q82" s="1" t="s">
        <v>17</v>
      </c>
      <c r="R82" s="1"/>
      <c r="T82"/>
    </row>
    <row r="83" spans="14:20">
      <c r="N83" s="35"/>
      <c r="O83" s="1"/>
      <c r="P83" s="32"/>
      <c r="Q83" s="1" t="s">
        <v>17</v>
      </c>
      <c r="R83" s="1"/>
      <c r="T83"/>
    </row>
    <row r="84" spans="14:20">
      <c r="N84" s="35"/>
      <c r="O84" s="1"/>
      <c r="P84" s="32"/>
      <c r="Q84" s="1" t="s">
        <v>17</v>
      </c>
      <c r="R84" s="1"/>
      <c r="T84"/>
    </row>
    <row r="85" spans="14:20">
      <c r="N85" s="35"/>
      <c r="O85" s="1"/>
      <c r="P85" s="32"/>
      <c r="Q85" s="1" t="s">
        <v>17</v>
      </c>
      <c r="R85" s="1"/>
      <c r="T85"/>
    </row>
    <row r="86" spans="14:20">
      <c r="N86" s="35"/>
      <c r="O86" s="1"/>
      <c r="P86" s="32"/>
      <c r="Q86" s="1" t="s">
        <v>17</v>
      </c>
      <c r="R86" s="1"/>
      <c r="T86"/>
    </row>
    <row r="87" spans="14:20">
      <c r="N87" s="35"/>
      <c r="O87" s="1"/>
      <c r="P87" s="32"/>
      <c r="Q87" s="1" t="s">
        <v>17</v>
      </c>
      <c r="R87" s="1"/>
      <c r="T87"/>
    </row>
    <row r="88" spans="14:20">
      <c r="N88" s="35"/>
      <c r="O88" s="1"/>
      <c r="P88" s="32"/>
      <c r="Q88" s="1" t="s">
        <v>17</v>
      </c>
      <c r="R88" s="1"/>
      <c r="T88"/>
    </row>
    <row r="89" spans="14:20">
      <c r="N89" s="35"/>
      <c r="O89" s="1"/>
      <c r="P89" s="32"/>
      <c r="Q89" s="1" t="s">
        <v>17</v>
      </c>
      <c r="R89" s="1"/>
      <c r="T89"/>
    </row>
    <row r="90" spans="14:20">
      <c r="N90" s="35"/>
      <c r="O90" s="1"/>
      <c r="P90" s="32"/>
      <c r="Q90" s="1" t="s">
        <v>17</v>
      </c>
      <c r="R90" s="1"/>
      <c r="T90"/>
    </row>
    <row r="91" spans="14:20">
      <c r="N91" s="35"/>
      <c r="O91" s="1"/>
      <c r="P91" s="32"/>
      <c r="Q91" s="1" t="s">
        <v>17</v>
      </c>
      <c r="R91" s="1"/>
      <c r="T91"/>
    </row>
    <row r="92" spans="14:20">
      <c r="N92" s="35"/>
      <c r="O92" s="1"/>
      <c r="P92" s="32"/>
      <c r="Q92" s="1" t="s">
        <v>17</v>
      </c>
      <c r="R92" s="1"/>
      <c r="T92"/>
    </row>
    <row r="93" spans="14:20">
      <c r="N93" s="35"/>
      <c r="O93" s="1"/>
      <c r="P93" s="32"/>
      <c r="Q93" s="1" t="s">
        <v>17</v>
      </c>
      <c r="R93" s="1"/>
      <c r="T93"/>
    </row>
    <row r="94" spans="14:20">
      <c r="N94" s="35"/>
      <c r="O94" s="1"/>
      <c r="P94" s="32"/>
      <c r="Q94" s="1" t="s">
        <v>17</v>
      </c>
      <c r="R94" s="1"/>
      <c r="T94"/>
    </row>
    <row r="95" spans="14:20">
      <c r="N95" s="35"/>
      <c r="O95" s="1"/>
      <c r="P95" s="32"/>
      <c r="Q95" s="1" t="s">
        <v>17</v>
      </c>
      <c r="R95" s="1"/>
      <c r="T95"/>
    </row>
    <row r="96" spans="14:20">
      <c r="N96" s="35"/>
      <c r="O96" s="1"/>
      <c r="P96" s="32"/>
      <c r="Q96" s="1" t="s">
        <v>17</v>
      </c>
      <c r="R96" s="1"/>
      <c r="T96"/>
    </row>
    <row r="97" spans="14:20">
      <c r="N97" s="35"/>
      <c r="O97" s="1"/>
      <c r="P97" s="32"/>
      <c r="Q97" s="1" t="s">
        <v>17</v>
      </c>
      <c r="R97" s="1"/>
      <c r="T97"/>
    </row>
    <row r="98" spans="14:20">
      <c r="N98" s="35"/>
      <c r="O98" s="1"/>
      <c r="P98" s="32"/>
      <c r="Q98" s="1" t="s">
        <v>17</v>
      </c>
      <c r="R98" s="1"/>
      <c r="T98"/>
    </row>
    <row r="99" spans="14:20">
      <c r="N99" s="35"/>
      <c r="O99" s="1"/>
      <c r="P99" s="32"/>
      <c r="Q99" s="1" t="s">
        <v>17</v>
      </c>
      <c r="R99" s="1"/>
      <c r="T99"/>
    </row>
    <row r="100" spans="14:20">
      <c r="N100" s="35"/>
      <c r="O100" s="1"/>
      <c r="P100" s="32"/>
      <c r="Q100" s="1" t="s">
        <v>17</v>
      </c>
      <c r="R100" s="1"/>
      <c r="T100"/>
    </row>
    <row r="101" spans="14:20">
      <c r="N101" s="35"/>
      <c r="O101" s="1"/>
      <c r="P101" s="32"/>
      <c r="Q101" s="1" t="s">
        <v>17</v>
      </c>
      <c r="R101" s="1"/>
      <c r="T101"/>
    </row>
    <row r="102" spans="14:20">
      <c r="N102" s="35"/>
      <c r="O102" s="1"/>
      <c r="P102" s="32"/>
      <c r="Q102" s="1" t="s">
        <v>17</v>
      </c>
      <c r="R102" s="1"/>
      <c r="T102"/>
    </row>
    <row r="103" spans="14:20">
      <c r="N103" s="35"/>
      <c r="O103" s="1"/>
      <c r="P103" s="32"/>
      <c r="Q103" s="1" t="s">
        <v>17</v>
      </c>
      <c r="R103" s="1"/>
      <c r="T103"/>
    </row>
    <row r="104" spans="14:20">
      <c r="N104" s="35"/>
      <c r="O104" s="1"/>
      <c r="P104" s="32"/>
      <c r="Q104" s="1" t="s">
        <v>17</v>
      </c>
      <c r="R104" s="1"/>
      <c r="T104"/>
    </row>
    <row r="105" spans="14:20">
      <c r="N105" s="35"/>
      <c r="O105" s="1"/>
      <c r="P105" s="32"/>
      <c r="Q105" s="1" t="s">
        <v>17</v>
      </c>
      <c r="R105" s="1"/>
      <c r="T105"/>
    </row>
    <row r="106" spans="14:20">
      <c r="N106" s="35"/>
      <c r="O106" s="1"/>
      <c r="P106" s="32"/>
      <c r="Q106" s="1" t="s">
        <v>17</v>
      </c>
      <c r="R106" s="1"/>
      <c r="T106"/>
    </row>
    <row r="107" spans="14:20">
      <c r="N107" s="35"/>
      <c r="O107" s="1"/>
      <c r="P107" s="32"/>
      <c r="Q107" s="1" t="s">
        <v>17</v>
      </c>
      <c r="R107" s="1"/>
      <c r="T107"/>
    </row>
    <row r="108" spans="14:20">
      <c r="N108" s="35"/>
      <c r="O108" s="1"/>
      <c r="P108" s="32"/>
      <c r="Q108" s="1" t="s">
        <v>17</v>
      </c>
      <c r="R108" s="1"/>
      <c r="T108"/>
    </row>
    <row r="109" spans="14:20">
      <c r="N109" s="35"/>
      <c r="O109" s="1"/>
      <c r="P109" s="32"/>
      <c r="Q109" s="1" t="s">
        <v>17</v>
      </c>
      <c r="R109" s="1"/>
      <c r="T109"/>
    </row>
    <row r="110" spans="14:20">
      <c r="N110" s="35"/>
      <c r="O110" s="1"/>
      <c r="P110" s="32"/>
      <c r="Q110" s="1" t="s">
        <v>17</v>
      </c>
      <c r="R110" s="1"/>
      <c r="T110"/>
    </row>
    <row r="111" spans="14:20">
      <c r="N111" s="35"/>
      <c r="O111" s="1"/>
      <c r="P111" s="32"/>
      <c r="Q111" s="1" t="s">
        <v>17</v>
      </c>
      <c r="R111" s="1"/>
      <c r="T111"/>
    </row>
    <row r="112" spans="14:20">
      <c r="N112" s="35"/>
      <c r="O112" s="1"/>
      <c r="P112" s="32"/>
      <c r="Q112" s="1" t="s">
        <v>17</v>
      </c>
      <c r="R112" s="1"/>
      <c r="T112"/>
    </row>
    <row r="113" spans="14:20">
      <c r="N113" s="35"/>
      <c r="O113" s="1"/>
      <c r="P113" s="32"/>
      <c r="Q113" s="1" t="s">
        <v>17</v>
      </c>
      <c r="R113" s="1"/>
      <c r="T113"/>
    </row>
    <row r="114" spans="14:20">
      <c r="N114" s="35"/>
      <c r="O114" s="1"/>
      <c r="P114" s="32"/>
      <c r="Q114" s="1"/>
      <c r="R114" s="1"/>
      <c r="T114"/>
    </row>
    <row r="115" spans="14:20">
      <c r="N115" s="35"/>
      <c r="O115" s="1"/>
      <c r="P115" s="1"/>
      <c r="Q115" s="1"/>
      <c r="R115" s="1"/>
      <c r="T115"/>
    </row>
    <row r="116" spans="14:20">
      <c r="N116" s="35"/>
      <c r="O116" s="1"/>
      <c r="P116" s="1"/>
      <c r="Q116" s="1"/>
      <c r="R116" s="1"/>
      <c r="T116"/>
    </row>
    <row r="117" spans="14:20">
      <c r="N117" s="35"/>
      <c r="O117" s="1"/>
      <c r="P117" s="1"/>
      <c r="Q117" s="1"/>
      <c r="R117" s="1"/>
      <c r="T117"/>
    </row>
    <row r="118" spans="14:20">
      <c r="N118" s="35"/>
      <c r="O118" s="1"/>
      <c r="P118" s="1"/>
      <c r="Q118" s="1"/>
      <c r="R118" s="1"/>
      <c r="T118"/>
    </row>
    <row r="119" spans="14:20">
      <c r="N119" s="35"/>
      <c r="O119" s="1"/>
      <c r="P119" s="1"/>
      <c r="Q119" s="1"/>
      <c r="R119" s="1"/>
      <c r="T119"/>
    </row>
    <row r="120" spans="14:20">
      <c r="N120" s="35"/>
      <c r="O120" s="1"/>
      <c r="P120" s="1"/>
      <c r="Q120" s="1"/>
      <c r="R120" s="1"/>
      <c r="T120"/>
    </row>
    <row r="121" spans="14:20">
      <c r="N121" s="35"/>
      <c r="O121" s="1"/>
      <c r="P121" s="1"/>
      <c r="Q121" s="1"/>
      <c r="R121" s="1"/>
      <c r="T121"/>
    </row>
    <row r="122" spans="14:20">
      <c r="N122" s="35"/>
      <c r="O122" s="1"/>
      <c r="P122" s="1"/>
      <c r="Q122" s="1"/>
      <c r="R122" s="1"/>
      <c r="T122"/>
    </row>
    <row r="123" spans="14:20">
      <c r="N123" s="35"/>
      <c r="O123" s="1"/>
      <c r="P123" s="1"/>
      <c r="Q123" s="1"/>
      <c r="R123" s="1"/>
      <c r="T123"/>
    </row>
    <row r="124" spans="14:20">
      <c r="N124" s="35"/>
      <c r="O124" s="1"/>
      <c r="P124" s="1"/>
      <c r="Q124" s="1"/>
      <c r="R124" s="1"/>
      <c r="T124"/>
    </row>
    <row r="125" spans="14:20">
      <c r="N125" s="35"/>
      <c r="O125" s="1"/>
      <c r="P125" s="1"/>
      <c r="Q125" s="1"/>
      <c r="R125" s="1"/>
      <c r="T125"/>
    </row>
    <row r="126" spans="14:20">
      <c r="N126" s="35"/>
      <c r="O126" s="1"/>
      <c r="P126" s="1"/>
      <c r="Q126" s="1"/>
      <c r="R126" s="1"/>
      <c r="T126"/>
    </row>
    <row r="127" spans="14:20">
      <c r="N127" s="35"/>
      <c r="O127" s="1"/>
      <c r="P127" s="1"/>
      <c r="Q127" s="1"/>
      <c r="R127" s="1"/>
      <c r="T127"/>
    </row>
    <row r="128" spans="14:20">
      <c r="R128" s="1"/>
      <c r="T128"/>
    </row>
    <row r="129" spans="18:20">
      <c r="R129" s="1"/>
      <c r="T129"/>
    </row>
    <row r="130" spans="18:20">
      <c r="R130" s="1"/>
      <c r="T130"/>
    </row>
    <row r="131" spans="18:20">
      <c r="R131" s="1"/>
      <c r="T131"/>
    </row>
    <row r="132" spans="18:20">
      <c r="R132" s="1"/>
      <c r="T132"/>
    </row>
    <row r="133" spans="18:20">
      <c r="R133" s="1"/>
      <c r="T133"/>
    </row>
    <row r="134" spans="18:20">
      <c r="R134" s="1"/>
      <c r="T134"/>
    </row>
    <row r="135" spans="18:20">
      <c r="R135" s="1"/>
      <c r="T135"/>
    </row>
    <row r="136" spans="18:20">
      <c r="R136" s="1"/>
      <c r="T136"/>
    </row>
    <row r="137" spans="18:20">
      <c r="R137" s="1"/>
      <c r="T137"/>
    </row>
    <row r="138" spans="18:20">
      <c r="T138"/>
    </row>
    <row r="139" spans="18:20">
      <c r="T139"/>
    </row>
    <row r="140" spans="18:20">
      <c r="T140"/>
    </row>
    <row r="141" spans="18:20">
      <c r="T141"/>
    </row>
    <row r="142" spans="18:20">
      <c r="T142"/>
    </row>
    <row r="143" spans="18:20">
      <c r="T143"/>
    </row>
    <row r="144" spans="18:20">
      <c r="T144"/>
    </row>
    <row r="145" spans="18:20">
      <c r="T145"/>
    </row>
    <row r="146" spans="18:20">
      <c r="T146"/>
    </row>
    <row r="147" spans="18:20">
      <c r="T147"/>
    </row>
    <row r="148" spans="18:20">
      <c r="T148"/>
    </row>
    <row r="149" spans="18:20">
      <c r="T149"/>
    </row>
    <row r="150" spans="18:20">
      <c r="R150" s="1"/>
      <c r="T150"/>
    </row>
    <row r="151" spans="18:20">
      <c r="R151" s="1"/>
      <c r="T151"/>
    </row>
    <row r="152" spans="18:20">
      <c r="T152"/>
    </row>
    <row r="153" spans="18:20">
      <c r="T153"/>
    </row>
    <row r="154" spans="18:20">
      <c r="T154"/>
    </row>
    <row r="155" spans="18:20">
      <c r="T155"/>
    </row>
    <row r="156" spans="18:20">
      <c r="T156"/>
    </row>
    <row r="157" spans="18:20">
      <c r="T157"/>
    </row>
    <row r="158" spans="18:20">
      <c r="T158"/>
    </row>
    <row r="159" spans="18:20">
      <c r="T159"/>
    </row>
    <row r="160" spans="18:20">
      <c r="T160"/>
    </row>
    <row r="164" spans="18:20">
      <c r="R164" s="1"/>
    </row>
    <row r="165" spans="18:20">
      <c r="R165" s="1"/>
    </row>
    <row r="171" spans="18:20">
      <c r="S171" s="2"/>
    </row>
    <row r="172" spans="18:20">
      <c r="S172" s="2"/>
      <c r="T172"/>
    </row>
    <row r="173" spans="18:20">
      <c r="S173" s="2"/>
      <c r="T173"/>
    </row>
    <row r="174" spans="18:20">
      <c r="S174" s="2"/>
      <c r="T174"/>
    </row>
    <row r="175" spans="18:20">
      <c r="S175" s="2"/>
      <c r="T175"/>
    </row>
    <row r="176" spans="18:20">
      <c r="S176" s="2"/>
      <c r="T176"/>
    </row>
    <row r="177" spans="18:20">
      <c r="S177" s="2"/>
      <c r="T177"/>
    </row>
    <row r="178" spans="18:20">
      <c r="R178" s="1"/>
      <c r="S178" s="2"/>
      <c r="T178"/>
    </row>
    <row r="179" spans="18:20">
      <c r="R179" s="1"/>
      <c r="S179" s="2"/>
      <c r="T179"/>
    </row>
    <row r="180" spans="18:20">
      <c r="R180" s="1"/>
      <c r="S180" s="2"/>
      <c r="T180"/>
    </row>
    <row r="181" spans="18:20">
      <c r="R181" s="1"/>
      <c r="S181" s="2"/>
      <c r="T181"/>
    </row>
    <row r="182" spans="18:20">
      <c r="R182" s="1"/>
      <c r="S182" s="2"/>
      <c r="T182"/>
    </row>
    <row r="183" spans="18:20">
      <c r="R183" s="1"/>
      <c r="S183" s="2"/>
      <c r="T183"/>
    </row>
    <row r="184" spans="18:20">
      <c r="R184" s="1"/>
      <c r="S184" s="2"/>
      <c r="T184"/>
    </row>
    <row r="185" spans="18:20">
      <c r="R185" s="1"/>
      <c r="S185" s="2"/>
      <c r="T185"/>
    </row>
    <row r="186" spans="18:20">
      <c r="R186" s="1"/>
      <c r="S186" s="2"/>
      <c r="T186"/>
    </row>
    <row r="187" spans="18:20">
      <c r="R187" s="1"/>
      <c r="S187" s="2"/>
      <c r="T187"/>
    </row>
    <row r="188" spans="18:20">
      <c r="R188" s="1"/>
      <c r="S188" s="2"/>
      <c r="T188"/>
    </row>
    <row r="189" spans="18:20">
      <c r="R189" s="1"/>
      <c r="S189" s="2"/>
      <c r="T189"/>
    </row>
    <row r="190" spans="18:20">
      <c r="R190" s="1"/>
      <c r="S190" s="2"/>
      <c r="T190"/>
    </row>
    <row r="191" spans="18:20">
      <c r="R191" s="1"/>
      <c r="S191" s="2"/>
      <c r="T191"/>
    </row>
    <row r="192" spans="18:20">
      <c r="R192" s="1"/>
      <c r="S192" s="2"/>
      <c r="T192"/>
    </row>
    <row r="193" spans="10:20">
      <c r="S193" s="2"/>
      <c r="T193"/>
    </row>
    <row r="194" spans="10:20">
      <c r="S194" s="2"/>
      <c r="T194"/>
    </row>
    <row r="195" spans="10:20">
      <c r="S195" s="2"/>
      <c r="T195"/>
    </row>
    <row r="196" spans="10:20">
      <c r="S196" s="2"/>
      <c r="T196"/>
    </row>
    <row r="197" spans="10:20">
      <c r="J197" s="33"/>
      <c r="S197" s="2"/>
      <c r="T197"/>
    </row>
    <row r="198" spans="10:20">
      <c r="J198" s="33"/>
      <c r="S198" s="2"/>
      <c r="T198"/>
    </row>
    <row r="199" spans="10:20">
      <c r="J199" s="33"/>
      <c r="S199" s="2"/>
      <c r="T199"/>
    </row>
    <row r="200" spans="10:20">
      <c r="S200" s="2"/>
      <c r="T200"/>
    </row>
    <row r="201" spans="10:20">
      <c r="S201" s="2"/>
      <c r="T201"/>
    </row>
    <row r="202" spans="10:20">
      <c r="S202" s="2"/>
      <c r="T202"/>
    </row>
    <row r="203" spans="10:20">
      <c r="T203"/>
    </row>
    <row r="209" spans="20:20">
      <c r="T209"/>
    </row>
    <row r="210" spans="20:20">
      <c r="T210"/>
    </row>
    <row r="211" spans="20:20">
      <c r="T211"/>
    </row>
    <row r="212" spans="20:20">
      <c r="T212"/>
    </row>
    <row r="213" spans="20:20">
      <c r="T213"/>
    </row>
    <row r="214" spans="20:20">
      <c r="T214"/>
    </row>
  </sheetData>
  <conditionalFormatting sqref="D3 D34:D39 D6:D9">
    <cfRule type="cellIs" dxfId="32" priority="3" operator="lessThan">
      <formula>0</formula>
    </cfRule>
  </conditionalFormatting>
  <conditionalFormatting sqref="D4:D5 D12:D31">
    <cfRule type="cellIs" dxfId="31" priority="2" operator="greaterThan">
      <formula>0</formula>
    </cfRule>
  </conditionalFormatting>
  <conditionalFormatting sqref="D37">
    <cfRule type="cellIs" dxfId="30" priority="1" operator="lessThan">
      <formula>0</formula>
    </cfRule>
  </conditionalFormatting>
  <dataValidations disablePrompts="1" count="1">
    <dataValidation type="list" allowBlank="1" showInputMessage="1" showErrorMessage="1" sqref="R138:R179 Q3:Q114">
      <formula1>$T$2:$T$31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T214"/>
  <sheetViews>
    <sheetView zoomScale="75" zoomScaleNormal="75" workbookViewId="0">
      <selection activeCell="R8" sqref="R8"/>
    </sheetView>
  </sheetViews>
  <sheetFormatPr defaultRowHeight="15"/>
  <cols>
    <col min="1" max="1" width="18.7109375" customWidth="1"/>
    <col min="2" max="4" width="12.7109375" style="3" customWidth="1"/>
    <col min="6" max="6" width="14.85546875" customWidth="1"/>
    <col min="7" max="7" width="6.7109375" customWidth="1"/>
    <col min="8" max="8" width="17.5703125" bestFit="1" customWidth="1"/>
    <col min="9" max="9" width="12.7109375" customWidth="1"/>
    <col min="11" max="13" width="8.85546875" customWidth="1"/>
    <col min="14" max="14" width="10.5703125" style="34" bestFit="1" customWidth="1"/>
    <col min="15" max="15" width="25.7109375" customWidth="1"/>
    <col min="16" max="16" width="9" bestFit="1" customWidth="1"/>
    <col min="17" max="17" width="12.7109375" bestFit="1" customWidth="1"/>
    <col min="18" max="18" width="30.7109375" customWidth="1"/>
    <col min="20" max="20" width="13.28515625" style="2" bestFit="1" customWidth="1"/>
  </cols>
  <sheetData>
    <row r="1" spans="1:20" ht="21">
      <c r="A1" s="142" t="s">
        <v>222</v>
      </c>
      <c r="B1" s="40"/>
      <c r="C1" s="40"/>
      <c r="D1" s="40"/>
      <c r="F1" s="146" t="s">
        <v>35</v>
      </c>
      <c r="G1" s="36"/>
      <c r="H1" s="36"/>
      <c r="I1" s="36"/>
      <c r="N1" s="143" t="s">
        <v>33</v>
      </c>
      <c r="O1" s="36"/>
      <c r="P1" s="36"/>
      <c r="Q1" s="36"/>
      <c r="R1" s="36"/>
      <c r="T1" s="145" t="s">
        <v>34</v>
      </c>
    </row>
    <row r="2" spans="1:20" ht="15.75">
      <c r="A2" s="135" t="s">
        <v>20</v>
      </c>
      <c r="B2" s="41" t="s">
        <v>29</v>
      </c>
      <c r="C2" s="41" t="s">
        <v>30</v>
      </c>
      <c r="D2" s="41" t="s">
        <v>31</v>
      </c>
      <c r="F2" t="s">
        <v>278</v>
      </c>
      <c r="G2" s="95" t="e">
        <f>+ROUND(I2/$I$16,2)</f>
        <v>#DIV/0!</v>
      </c>
      <c r="H2" s="31" t="e">
        <f>+CONCATENATE("(",G2*100,"%)  ",F2)</f>
        <v>#DIV/0!</v>
      </c>
      <c r="I2" s="23">
        <f>+C39</f>
        <v>0</v>
      </c>
      <c r="N2" s="34" t="s">
        <v>0</v>
      </c>
      <c r="O2" t="s">
        <v>1</v>
      </c>
      <c r="P2" t="s">
        <v>2</v>
      </c>
      <c r="Q2" s="1" t="s">
        <v>3</v>
      </c>
      <c r="R2" s="1" t="s">
        <v>73</v>
      </c>
      <c r="T2" s="126" t="str">
        <f>+Summary!$A$6</f>
        <v>Gross Salary</v>
      </c>
    </row>
    <row r="3" spans="1:20">
      <c r="A3" s="126" t="str">
        <f>+Summary!$A$6</f>
        <v>Gross Salary</v>
      </c>
      <c r="B3" s="23">
        <f>+VLOOKUP(A3,Summary!$A$2:$N$44,4,FALSE)</f>
        <v>0</v>
      </c>
      <c r="C3" s="23">
        <f t="shared" ref="C3:C8" si="0">+SUMIF($Q:$Q,$A3,$P:$P)</f>
        <v>0</v>
      </c>
      <c r="D3" s="25">
        <f t="shared" ref="D3:D8" si="1">+C3-B3</f>
        <v>0</v>
      </c>
      <c r="F3" t="s">
        <v>15</v>
      </c>
      <c r="G3" s="95" t="e">
        <f t="shared" ref="G3:G15" si="2">+ROUND(I3/$I$16,2)</f>
        <v>#DIV/0!</v>
      </c>
      <c r="H3" s="31" t="e">
        <f t="shared" ref="H3:H15" si="3">+CONCATENATE("(",G3*100,"%)  ",F3)</f>
        <v>#DIV/0!</v>
      </c>
      <c r="I3" s="23">
        <f>+C25</f>
        <v>0</v>
      </c>
      <c r="N3" s="35"/>
      <c r="O3" s="1"/>
      <c r="P3" s="32">
        <v>500</v>
      </c>
      <c r="Q3" s="1" t="s">
        <v>17</v>
      </c>
      <c r="R3" s="1"/>
      <c r="T3" s="126" t="str">
        <f>+Summary!$A$7</f>
        <v>Insurance</v>
      </c>
    </row>
    <row r="4" spans="1:20">
      <c r="A4" s="126" t="str">
        <f>+Summary!$A$7</f>
        <v>Insurance</v>
      </c>
      <c r="B4" s="23">
        <f>+VLOOKUP(A4,Summary!$A$2:$N$44,4,FALSE)</f>
        <v>0</v>
      </c>
      <c r="C4" s="23">
        <f t="shared" si="0"/>
        <v>0</v>
      </c>
      <c r="D4" s="25">
        <f t="shared" si="1"/>
        <v>0</v>
      </c>
      <c r="F4" t="s">
        <v>12</v>
      </c>
      <c r="G4" s="95" t="e">
        <f t="shared" si="2"/>
        <v>#DIV/0!</v>
      </c>
      <c r="H4" s="31" t="e">
        <f t="shared" si="3"/>
        <v>#DIV/0!</v>
      </c>
      <c r="I4" s="23">
        <f>+C20</f>
        <v>0</v>
      </c>
      <c r="N4" s="35"/>
      <c r="O4" s="1"/>
      <c r="P4" s="32">
        <v>250</v>
      </c>
      <c r="Q4" s="1" t="s">
        <v>17</v>
      </c>
      <c r="R4" s="1"/>
      <c r="T4" s="126" t="str">
        <f>+Summary!$A$8</f>
        <v>Taxes</v>
      </c>
    </row>
    <row r="5" spans="1:20">
      <c r="A5" s="126" t="str">
        <f>+Summary!$A$8</f>
        <v>Taxes</v>
      </c>
      <c r="B5" s="23">
        <f>+VLOOKUP(A5,Summary!$A$2:$N$44,4,FALSE)</f>
        <v>0</v>
      </c>
      <c r="C5" s="23">
        <f t="shared" si="0"/>
        <v>0</v>
      </c>
      <c r="D5" s="25">
        <f t="shared" si="1"/>
        <v>0</v>
      </c>
      <c r="F5" t="s">
        <v>23</v>
      </c>
      <c r="G5" s="95" t="e">
        <f t="shared" si="2"/>
        <v>#DIV/0!</v>
      </c>
      <c r="H5" s="31" t="e">
        <f t="shared" si="3"/>
        <v>#DIV/0!</v>
      </c>
      <c r="I5" s="23">
        <f>+C22</f>
        <v>0</v>
      </c>
      <c r="N5" s="35"/>
      <c r="O5" s="1"/>
      <c r="P5" s="32"/>
      <c r="Q5" s="1" t="s">
        <v>17</v>
      </c>
      <c r="R5" s="1"/>
      <c r="T5" s="126" t="str">
        <f>+Summary!$A$9</f>
        <v>Divd/Int/CG</v>
      </c>
    </row>
    <row r="6" spans="1:20">
      <c r="A6" s="126" t="str">
        <f>+Summary!$A$9</f>
        <v>Divd/Int/CG</v>
      </c>
      <c r="B6" s="23">
        <f>+VLOOKUP(A6,Summary!$A$2:$N$44,4,FALSE)</f>
        <v>0</v>
      </c>
      <c r="C6" s="23">
        <f t="shared" si="0"/>
        <v>0</v>
      </c>
      <c r="D6" s="25">
        <f t="shared" si="1"/>
        <v>0</v>
      </c>
      <c r="F6" t="s">
        <v>24</v>
      </c>
      <c r="G6" s="95" t="e">
        <f t="shared" si="2"/>
        <v>#DIV/0!</v>
      </c>
      <c r="H6" s="31" t="e">
        <f t="shared" si="3"/>
        <v>#DIV/0!</v>
      </c>
      <c r="I6" s="23">
        <f>+C23</f>
        <v>0</v>
      </c>
      <c r="N6" s="35"/>
      <c r="O6" s="1"/>
      <c r="P6" s="32"/>
      <c r="Q6" s="1" t="s">
        <v>17</v>
      </c>
      <c r="R6" s="1"/>
      <c r="T6" s="126" t="str">
        <f>+Summary!$A$10</f>
        <v>Reimbursement</v>
      </c>
    </row>
    <row r="7" spans="1:20">
      <c r="A7" s="126" t="str">
        <f>+Summary!$A$10</f>
        <v>Reimbursement</v>
      </c>
      <c r="B7" s="23">
        <f>+VLOOKUP(A7,Summary!$A$2:$N$44,4,FALSE)</f>
        <v>0</v>
      </c>
      <c r="C7" s="23">
        <f t="shared" si="0"/>
        <v>0</v>
      </c>
      <c r="D7" s="25">
        <f t="shared" si="1"/>
        <v>0</v>
      </c>
      <c r="F7" t="s">
        <v>13</v>
      </c>
      <c r="G7" s="95" t="e">
        <f t="shared" si="2"/>
        <v>#DIV/0!</v>
      </c>
      <c r="H7" s="31" t="e">
        <f t="shared" si="3"/>
        <v>#DIV/0!</v>
      </c>
      <c r="I7" s="23">
        <f>+C21</f>
        <v>0</v>
      </c>
      <c r="N7" s="35"/>
      <c r="O7" s="1"/>
      <c r="P7" s="32"/>
      <c r="Q7" s="1" t="s">
        <v>17</v>
      </c>
      <c r="R7" s="1"/>
      <c r="T7" s="126" t="str">
        <f>+Summary!$A$11</f>
        <v>Open</v>
      </c>
    </row>
    <row r="8" spans="1:20">
      <c r="A8" s="126" t="str">
        <f>+Summary!$A$11</f>
        <v>Open</v>
      </c>
      <c r="B8" s="23">
        <f>+VLOOKUP(A8,Summary!$A$2:$N$44,4,FALSE)</f>
        <v>0</v>
      </c>
      <c r="C8" s="23">
        <f t="shared" si="0"/>
        <v>0</v>
      </c>
      <c r="D8" s="25">
        <f t="shared" si="1"/>
        <v>0</v>
      </c>
      <c r="F8" t="s">
        <v>7</v>
      </c>
      <c r="G8" s="95" t="e">
        <f t="shared" si="2"/>
        <v>#DIV/0!</v>
      </c>
      <c r="H8" s="31" t="e">
        <f t="shared" si="3"/>
        <v>#DIV/0!</v>
      </c>
      <c r="I8" s="23">
        <f>+C19</f>
        <v>0</v>
      </c>
      <c r="N8" s="35"/>
      <c r="O8" s="1"/>
      <c r="P8" s="32"/>
      <c r="Q8" s="1" t="s">
        <v>17</v>
      </c>
      <c r="R8" s="1"/>
      <c r="T8" s="126" t="str">
        <f>+Summary!$A$15</f>
        <v>Mortgage</v>
      </c>
    </row>
    <row r="9" spans="1:20" ht="15.75">
      <c r="A9" s="139" t="s">
        <v>38</v>
      </c>
      <c r="B9" s="26">
        <f>+SUM(B3:B8)</f>
        <v>0</v>
      </c>
      <c r="C9" s="26">
        <f>+SUM(C3:C8)</f>
        <v>0</v>
      </c>
      <c r="D9" s="26">
        <f>+SUM(D3:D8)</f>
        <v>0</v>
      </c>
      <c r="F9" t="s">
        <v>14</v>
      </c>
      <c r="G9" s="95" t="e">
        <f t="shared" si="2"/>
        <v>#DIV/0!</v>
      </c>
      <c r="H9" s="31" t="e">
        <f t="shared" si="3"/>
        <v>#DIV/0!</v>
      </c>
      <c r="I9" s="23">
        <f>+C24</f>
        <v>0</v>
      </c>
      <c r="N9" s="35"/>
      <c r="O9" s="1"/>
      <c r="P9" s="32"/>
      <c r="Q9" s="1" t="s">
        <v>17</v>
      </c>
      <c r="R9" s="1"/>
      <c r="T9" s="126" t="str">
        <f>+Summary!$A$16</f>
        <v>Property Taxes</v>
      </c>
    </row>
    <row r="10" spans="1:20">
      <c r="D10" s="25"/>
      <c r="F10" t="s">
        <v>10</v>
      </c>
      <c r="G10" s="95" t="e">
        <f t="shared" si="2"/>
        <v>#DIV/0!</v>
      </c>
      <c r="H10" s="31" t="e">
        <f t="shared" si="3"/>
        <v>#DIV/0!</v>
      </c>
      <c r="I10" s="23">
        <f>+C15</f>
        <v>0</v>
      </c>
      <c r="N10" s="35"/>
      <c r="O10" s="1"/>
      <c r="P10" s="32"/>
      <c r="Q10" s="1" t="s">
        <v>17</v>
      </c>
      <c r="R10" s="1"/>
      <c r="T10" s="126" t="str">
        <f>+Summary!$A$17</f>
        <v>Utilities</v>
      </c>
    </row>
    <row r="11" spans="1:20" ht="15.75">
      <c r="A11" s="135" t="s">
        <v>25</v>
      </c>
      <c r="D11" s="25"/>
      <c r="F11" t="s">
        <v>4</v>
      </c>
      <c r="G11" s="95" t="e">
        <f t="shared" si="2"/>
        <v>#DIV/0!</v>
      </c>
      <c r="H11" s="31" t="e">
        <f t="shared" si="3"/>
        <v>#DIV/0!</v>
      </c>
      <c r="I11" s="23">
        <f>+C18</f>
        <v>0</v>
      </c>
      <c r="N11" s="35"/>
      <c r="O11" s="1"/>
      <c r="P11" s="32"/>
      <c r="Q11" s="1" t="s">
        <v>17</v>
      </c>
      <c r="R11" s="1"/>
      <c r="T11" s="126" t="str">
        <f>+Summary!$A$18</f>
        <v>Slush</v>
      </c>
    </row>
    <row r="12" spans="1:20">
      <c r="A12" s="126" t="str">
        <f>+Summary!$A$15</f>
        <v>Mortgage</v>
      </c>
      <c r="B12" s="23">
        <f>+VLOOKUP(A12,Summary!$A$2:$N$44,4,FALSE)</f>
        <v>0</v>
      </c>
      <c r="C12" s="23">
        <f t="shared" ref="C12:C30" si="4">+SUMIF($Q:$Q,$A12,$P:$P)</f>
        <v>0</v>
      </c>
      <c r="D12" s="25">
        <f>+C12-B12</f>
        <v>0</v>
      </c>
      <c r="F12" t="s">
        <v>11</v>
      </c>
      <c r="G12" s="95" t="e">
        <f t="shared" si="2"/>
        <v>#DIV/0!</v>
      </c>
      <c r="H12" s="31" t="e">
        <f t="shared" si="3"/>
        <v>#DIV/0!</v>
      </c>
      <c r="I12" s="23">
        <f>+C17</f>
        <v>0</v>
      </c>
      <c r="N12" s="35"/>
      <c r="O12" s="1"/>
      <c r="P12" s="32"/>
      <c r="Q12" s="1" t="s">
        <v>17</v>
      </c>
      <c r="R12" s="1"/>
      <c r="T12" s="126" t="str">
        <f>+Summary!$A$19</f>
        <v>Kids</v>
      </c>
    </row>
    <row r="13" spans="1:20">
      <c r="A13" s="126" t="str">
        <f>+Summary!$A$16</f>
        <v>Property Taxes</v>
      </c>
      <c r="B13" s="23">
        <f>+VLOOKUP(A13,Summary!$A$2:$N$44,4,FALSE)</f>
        <v>0</v>
      </c>
      <c r="C13" s="23">
        <f t="shared" si="4"/>
        <v>0</v>
      </c>
      <c r="D13" s="25">
        <f t="shared" ref="D13:D31" si="5">+C13-B13</f>
        <v>0</v>
      </c>
      <c r="F13" t="s">
        <v>6</v>
      </c>
      <c r="G13" s="95" t="e">
        <f t="shared" si="2"/>
        <v>#DIV/0!</v>
      </c>
      <c r="H13" s="31" t="e">
        <f t="shared" si="3"/>
        <v>#DIV/0!</v>
      </c>
      <c r="I13" s="23">
        <f>+C16</f>
        <v>0</v>
      </c>
      <c r="N13" s="35"/>
      <c r="O13" s="1"/>
      <c r="P13" s="32"/>
      <c r="Q13" s="1" t="s">
        <v>17</v>
      </c>
      <c r="R13" s="1"/>
      <c r="T13" s="126" t="str">
        <f>+Summary!$A$20</f>
        <v>Auto/Fuel</v>
      </c>
    </row>
    <row r="14" spans="1:20">
      <c r="A14" s="126" t="str">
        <f>+Summary!$A$17</f>
        <v>Utilities</v>
      </c>
      <c r="B14" s="23">
        <f>+VLOOKUP(A14,Summary!$A$2:$N$44,4,FALSE)</f>
        <v>0</v>
      </c>
      <c r="C14" s="23">
        <f t="shared" si="4"/>
        <v>0</v>
      </c>
      <c r="D14" s="25">
        <f t="shared" si="5"/>
        <v>0</v>
      </c>
      <c r="F14" t="s">
        <v>5</v>
      </c>
      <c r="G14" s="95" t="e">
        <f t="shared" si="2"/>
        <v>#DIV/0!</v>
      </c>
      <c r="H14" s="31" t="e">
        <f t="shared" si="3"/>
        <v>#DIV/0!</v>
      </c>
      <c r="I14" s="23">
        <f>+C14</f>
        <v>0</v>
      </c>
      <c r="N14" s="35"/>
      <c r="O14" s="1"/>
      <c r="P14" s="32"/>
      <c r="Q14" s="1" t="s">
        <v>17</v>
      </c>
      <c r="R14" s="1"/>
      <c r="T14" s="126" t="str">
        <f>+Summary!$A$21</f>
        <v>Groceries</v>
      </c>
    </row>
    <row r="15" spans="1:20">
      <c r="A15" s="126" t="str">
        <f>+Summary!$A$18</f>
        <v>Slush</v>
      </c>
      <c r="B15" s="23">
        <f>+VLOOKUP(A15,Summary!$A$2:$N$44,4,FALSE)</f>
        <v>0</v>
      </c>
      <c r="C15" s="23">
        <f t="shared" si="4"/>
        <v>0</v>
      </c>
      <c r="D15" s="25">
        <f t="shared" si="5"/>
        <v>0</v>
      </c>
      <c r="F15" t="s">
        <v>9</v>
      </c>
      <c r="G15" s="95" t="e">
        <f t="shared" si="2"/>
        <v>#DIV/0!</v>
      </c>
      <c r="H15" s="31" t="e">
        <f t="shared" si="3"/>
        <v>#DIV/0!</v>
      </c>
      <c r="I15" s="23">
        <f>+C12+C13</f>
        <v>0</v>
      </c>
      <c r="N15" s="35"/>
      <c r="O15" s="1"/>
      <c r="P15" s="32"/>
      <c r="Q15" s="1" t="s">
        <v>17</v>
      </c>
      <c r="R15" s="1"/>
      <c r="T15" s="126" t="str">
        <f>+Summary!$A$22</f>
        <v>Travel</v>
      </c>
    </row>
    <row r="16" spans="1:20">
      <c r="A16" s="126" t="str">
        <f>+Summary!$A$19</f>
        <v>Kids</v>
      </c>
      <c r="B16" s="23">
        <f>+VLOOKUP(A16,Summary!$A$2:$N$44,4,FALSE)</f>
        <v>0</v>
      </c>
      <c r="C16" s="23">
        <f t="shared" si="4"/>
        <v>0</v>
      </c>
      <c r="D16" s="25">
        <f t="shared" si="5"/>
        <v>0</v>
      </c>
      <c r="I16" s="26">
        <f>+SUM(I2:I15)</f>
        <v>0</v>
      </c>
      <c r="N16" s="35"/>
      <c r="O16" s="1"/>
      <c r="P16" s="32"/>
      <c r="Q16" s="1" t="s">
        <v>17</v>
      </c>
      <c r="R16" s="1"/>
      <c r="T16" s="126" t="str">
        <f>+Summary!$A$23</f>
        <v>Dining</v>
      </c>
    </row>
    <row r="17" spans="1:20">
      <c r="A17" s="126" t="str">
        <f>+Summary!$A$20</f>
        <v>Auto/Fuel</v>
      </c>
      <c r="B17" s="23">
        <f>+VLOOKUP(A17,Summary!$A$2:$N$44,4,FALSE)</f>
        <v>0</v>
      </c>
      <c r="C17" s="23">
        <f t="shared" si="4"/>
        <v>0</v>
      </c>
      <c r="D17" s="25">
        <f t="shared" si="5"/>
        <v>0</v>
      </c>
      <c r="N17" s="35"/>
      <c r="O17" s="1"/>
      <c r="P17" s="32"/>
      <c r="Q17" s="1" t="s">
        <v>17</v>
      </c>
      <c r="R17" s="1"/>
      <c r="T17" s="126" t="str">
        <f>+Summary!$A$24</f>
        <v>Home Goods</v>
      </c>
    </row>
    <row r="18" spans="1:20">
      <c r="A18" s="126" t="str">
        <f>+Summary!$A$21</f>
        <v>Groceries</v>
      </c>
      <c r="B18" s="23">
        <f>+VLOOKUP(A18,Summary!$A$2:$N$44,4,FALSE)</f>
        <v>0</v>
      </c>
      <c r="C18" s="23">
        <f t="shared" si="4"/>
        <v>0</v>
      </c>
      <c r="D18" s="25">
        <f t="shared" si="5"/>
        <v>0</v>
      </c>
      <c r="N18" s="35"/>
      <c r="O18" s="1"/>
      <c r="P18" s="32"/>
      <c r="Q18" s="1" t="s">
        <v>17</v>
      </c>
      <c r="R18" s="1"/>
      <c r="T18" s="126" t="str">
        <f>+Summary!$A$25</f>
        <v>Miscellaneous</v>
      </c>
    </row>
    <row r="19" spans="1:20">
      <c r="A19" s="126" t="str">
        <f>+Summary!$A$22</f>
        <v>Travel</v>
      </c>
      <c r="B19" s="23">
        <f>+VLOOKUP(A19,Summary!$A$2:$N$44,4,FALSE)</f>
        <v>0</v>
      </c>
      <c r="C19" s="23">
        <f t="shared" si="4"/>
        <v>0</v>
      </c>
      <c r="D19" s="25">
        <f t="shared" si="5"/>
        <v>0</v>
      </c>
      <c r="N19" s="35"/>
      <c r="O19" s="1"/>
      <c r="P19" s="32"/>
      <c r="Q19" s="1" t="s">
        <v>17</v>
      </c>
      <c r="R19" s="1"/>
      <c r="T19" s="126" t="str">
        <f>+Summary!$A$26</f>
        <v>Personal Items</v>
      </c>
    </row>
    <row r="20" spans="1:20">
      <c r="A20" s="126" t="str">
        <f>+Summary!$A$23</f>
        <v>Dining</v>
      </c>
      <c r="B20" s="23">
        <f>+VLOOKUP(A20,Summary!$A$2:$N$44,4,FALSE)</f>
        <v>0</v>
      </c>
      <c r="C20" s="23">
        <f t="shared" si="4"/>
        <v>0</v>
      </c>
      <c r="D20" s="25">
        <f t="shared" si="5"/>
        <v>0</v>
      </c>
      <c r="N20" s="35"/>
      <c r="O20" s="1"/>
      <c r="P20" s="32"/>
      <c r="Q20" s="1" t="s">
        <v>17</v>
      </c>
      <c r="R20" s="1"/>
      <c r="T20" s="126" t="str">
        <f>+Summary!$A$27</f>
        <v>Pets</v>
      </c>
    </row>
    <row r="21" spans="1:20">
      <c r="A21" s="126" t="str">
        <f>+Summary!$A$24</f>
        <v>Home Goods</v>
      </c>
      <c r="B21" s="23">
        <f>+VLOOKUP(A21,Summary!$A$2:$N$44,4,FALSE)</f>
        <v>0</v>
      </c>
      <c r="C21" s="23">
        <f t="shared" si="4"/>
        <v>0</v>
      </c>
      <c r="D21" s="25">
        <f t="shared" si="5"/>
        <v>0</v>
      </c>
      <c r="N21" s="35"/>
      <c r="O21" s="1"/>
      <c r="P21" s="32"/>
      <c r="Q21" s="1" t="s">
        <v>17</v>
      </c>
      <c r="R21" s="1"/>
      <c r="T21" s="126" t="str">
        <f>+Summary!$A$28</f>
        <v>Entertainment</v>
      </c>
    </row>
    <row r="22" spans="1:20">
      <c r="A22" s="126" t="str">
        <f>+Summary!$A$25</f>
        <v>Miscellaneous</v>
      </c>
      <c r="B22" s="23">
        <f>+VLOOKUP(A22,Summary!$A$2:$N$44,4,FALSE)</f>
        <v>0</v>
      </c>
      <c r="C22" s="23">
        <f t="shared" si="4"/>
        <v>0</v>
      </c>
      <c r="D22" s="25">
        <f t="shared" si="5"/>
        <v>0</v>
      </c>
      <c r="N22" s="35"/>
      <c r="O22" s="1"/>
      <c r="P22" s="32"/>
      <c r="Q22" s="1" t="s">
        <v>17</v>
      </c>
      <c r="R22" s="1"/>
      <c r="T22" s="126" t="str">
        <f>+Summary!$A$29</f>
        <v>Christmas</v>
      </c>
    </row>
    <row r="23" spans="1:20">
      <c r="A23" s="126" t="str">
        <f>+Summary!$A$26</f>
        <v>Personal Items</v>
      </c>
      <c r="B23" s="23">
        <f>+VLOOKUP(A23,Summary!$A$2:$N$44,4,FALSE)</f>
        <v>0</v>
      </c>
      <c r="C23" s="23">
        <f t="shared" si="4"/>
        <v>0</v>
      </c>
      <c r="D23" s="25">
        <f t="shared" si="5"/>
        <v>0</v>
      </c>
      <c r="N23" s="35"/>
      <c r="O23" s="1"/>
      <c r="P23" s="32"/>
      <c r="Q23" s="1" t="s">
        <v>17</v>
      </c>
      <c r="R23" s="1"/>
      <c r="T23" s="126" t="str">
        <f>+Summary!$A$30</f>
        <v>x</v>
      </c>
    </row>
    <row r="24" spans="1:20">
      <c r="A24" s="126" t="str">
        <f>+Summary!$A$27</f>
        <v>Pets</v>
      </c>
      <c r="B24" s="23">
        <f>+VLOOKUP(A24,Summary!$A$2:$N$44,4,FALSE)</f>
        <v>0</v>
      </c>
      <c r="C24" s="23">
        <f t="shared" si="4"/>
        <v>0</v>
      </c>
      <c r="D24" s="25">
        <f t="shared" si="5"/>
        <v>0</v>
      </c>
      <c r="N24" s="35"/>
      <c r="O24" s="1"/>
      <c r="P24" s="32"/>
      <c r="Q24" s="1" t="s">
        <v>17</v>
      </c>
      <c r="R24" s="1"/>
      <c r="T24" s="126" t="str">
        <f>+Summary!$A$31</f>
        <v>x</v>
      </c>
    </row>
    <row r="25" spans="1:20">
      <c r="A25" s="126" t="str">
        <f>+Summary!$A$28</f>
        <v>Entertainment</v>
      </c>
      <c r="B25" s="23">
        <f>+VLOOKUP(A25,Summary!$A$2:$N$44,4,FALSE)</f>
        <v>0</v>
      </c>
      <c r="C25" s="23">
        <f t="shared" si="4"/>
        <v>0</v>
      </c>
      <c r="D25" s="25">
        <f t="shared" si="5"/>
        <v>0</v>
      </c>
      <c r="N25" s="35"/>
      <c r="O25" s="1"/>
      <c r="P25" s="32"/>
      <c r="Q25" s="1" t="s">
        <v>17</v>
      </c>
      <c r="R25" s="1"/>
      <c r="T25" s="126" t="str">
        <f>+Summary!$A$32</f>
        <v>x</v>
      </c>
    </row>
    <row r="26" spans="1:20">
      <c r="A26" s="126" t="str">
        <f>+Summary!$A$29</f>
        <v>Christmas</v>
      </c>
      <c r="B26" s="23">
        <f>+VLOOKUP(A26,Summary!$A$2:$N$44,4,FALSE)</f>
        <v>0</v>
      </c>
      <c r="C26" s="23">
        <f t="shared" si="4"/>
        <v>0</v>
      </c>
      <c r="D26" s="25">
        <f t="shared" si="5"/>
        <v>0</v>
      </c>
      <c r="N26" s="35"/>
      <c r="O26" s="1"/>
      <c r="P26" s="32"/>
      <c r="Q26" s="1" t="s">
        <v>17</v>
      </c>
      <c r="R26" s="1"/>
      <c r="T26" s="126" t="str">
        <f>+Summary!$A$33</f>
        <v>x</v>
      </c>
    </row>
    <row r="27" spans="1:20">
      <c r="A27" s="126" t="str">
        <f>+Summary!$A$30</f>
        <v>x</v>
      </c>
      <c r="B27" s="23">
        <f>+VLOOKUP(A27,Summary!$A$2:$N$44,4,FALSE)</f>
        <v>0</v>
      </c>
      <c r="C27" s="23">
        <f t="shared" si="4"/>
        <v>750</v>
      </c>
      <c r="D27" s="25">
        <f t="shared" si="5"/>
        <v>750</v>
      </c>
      <c r="N27" s="35"/>
      <c r="O27" s="1"/>
      <c r="P27" s="32"/>
      <c r="Q27" s="1" t="s">
        <v>17</v>
      </c>
      <c r="R27" s="1"/>
      <c r="T27" s="126" t="str">
        <f>+Summary!$A$37</f>
        <v>Health Savings</v>
      </c>
    </row>
    <row r="28" spans="1:20">
      <c r="A28" s="126" t="str">
        <f>+Summary!$A$31</f>
        <v>x</v>
      </c>
      <c r="B28" s="23">
        <f>+VLOOKUP(A28,Summary!$A$2:$N$44,4,FALSE)</f>
        <v>0</v>
      </c>
      <c r="C28" s="23">
        <f t="shared" si="4"/>
        <v>750</v>
      </c>
      <c r="D28" s="25">
        <f t="shared" si="5"/>
        <v>750</v>
      </c>
      <c r="N28" s="35"/>
      <c r="O28" s="1"/>
      <c r="P28" s="32"/>
      <c r="Q28" s="1" t="s">
        <v>17</v>
      </c>
      <c r="R28" s="1"/>
      <c r="T28" s="126" t="str">
        <f>+Summary!$A$38</f>
        <v>401(k)</v>
      </c>
    </row>
    <row r="29" spans="1:20">
      <c r="A29" s="126" t="str">
        <f>+Summary!$A$32</f>
        <v>x</v>
      </c>
      <c r="B29" s="23">
        <f>+VLOOKUP(A29,Summary!$A$2:$N$44,4,FALSE)</f>
        <v>0</v>
      </c>
      <c r="C29" s="23">
        <f t="shared" si="4"/>
        <v>750</v>
      </c>
      <c r="D29" s="25">
        <f t="shared" si="5"/>
        <v>750</v>
      </c>
      <c r="N29" s="35"/>
      <c r="O29" s="1"/>
      <c r="P29" s="32"/>
      <c r="Q29" s="1" t="s">
        <v>17</v>
      </c>
      <c r="R29" s="1"/>
      <c r="T29" s="126" t="str">
        <f>+Summary!$A$39</f>
        <v>IRA</v>
      </c>
    </row>
    <row r="30" spans="1:20">
      <c r="A30" s="126" t="str">
        <f>+Summary!$A$33</f>
        <v>x</v>
      </c>
      <c r="B30" s="23">
        <f>+VLOOKUP(A30,Summary!$A$2:$N$44,4,FALSE)</f>
        <v>0</v>
      </c>
      <c r="C30" s="23">
        <f t="shared" si="4"/>
        <v>750</v>
      </c>
      <c r="D30" s="25">
        <f t="shared" si="5"/>
        <v>750</v>
      </c>
      <c r="N30" s="35"/>
      <c r="O30" s="1"/>
      <c r="P30" s="32"/>
      <c r="Q30" s="1" t="s">
        <v>17</v>
      </c>
      <c r="R30" s="1"/>
      <c r="T30" s="126" t="str">
        <f>+Summary!$A$40</f>
        <v>Taxable</v>
      </c>
    </row>
    <row r="31" spans="1:20" ht="15.75">
      <c r="A31" s="139" t="s">
        <v>39</v>
      </c>
      <c r="B31" s="26">
        <f>+SUM(B12:B30)</f>
        <v>0</v>
      </c>
      <c r="C31" s="26">
        <f>+SUM(C12:C30)</f>
        <v>3000</v>
      </c>
      <c r="D31" s="26">
        <f t="shared" si="5"/>
        <v>3000</v>
      </c>
      <c r="N31" s="35"/>
      <c r="O31" s="1"/>
      <c r="P31" s="32"/>
      <c r="Q31" s="1" t="s">
        <v>17</v>
      </c>
      <c r="R31" s="1"/>
      <c r="T31" s="126" t="str">
        <f>+Summary!$A$41</f>
        <v>Cash</v>
      </c>
    </row>
    <row r="32" spans="1:20">
      <c r="D32" s="25"/>
      <c r="N32" s="35"/>
      <c r="O32" s="1"/>
      <c r="P32" s="32"/>
      <c r="Q32" s="1" t="s">
        <v>17</v>
      </c>
      <c r="R32" s="1"/>
    </row>
    <row r="33" spans="1:20" ht="15.75">
      <c r="A33" s="135" t="s">
        <v>273</v>
      </c>
      <c r="D33" s="25"/>
      <c r="N33" s="35"/>
      <c r="O33" s="1"/>
      <c r="P33" s="32"/>
      <c r="Q33" s="1" t="s">
        <v>17</v>
      </c>
      <c r="R33" s="1"/>
    </row>
    <row r="34" spans="1:20">
      <c r="A34" s="126" t="str">
        <f>+Summary!$A$37</f>
        <v>Health Savings</v>
      </c>
      <c r="B34" s="23">
        <f>+VLOOKUP(A34,Summary!$A$2:$N$44,4,FALSE)</f>
        <v>0</v>
      </c>
      <c r="C34" s="23">
        <f>+SUMIF($Q:$Q,$A34,$P:$P)</f>
        <v>0</v>
      </c>
      <c r="D34" s="25">
        <f>+C34-B34</f>
        <v>0</v>
      </c>
      <c r="N34" s="35"/>
      <c r="O34" s="1"/>
      <c r="P34" s="32"/>
      <c r="Q34" s="1" t="s">
        <v>17</v>
      </c>
      <c r="R34" s="1"/>
    </row>
    <row r="35" spans="1:20">
      <c r="A35" s="126" t="str">
        <f>+Summary!$A$38</f>
        <v>401(k)</v>
      </c>
      <c r="B35" s="23">
        <f>+VLOOKUP(A35,Summary!$A$2:$N$44,4,FALSE)</f>
        <v>0</v>
      </c>
      <c r="C35" s="23">
        <f>+SUMIF($Q:$Q,$A35,$P:$P)</f>
        <v>0</v>
      </c>
      <c r="D35" s="25">
        <f t="shared" ref="D35:D38" si="6">+C35-B35</f>
        <v>0</v>
      </c>
      <c r="N35" s="35"/>
      <c r="O35" s="1"/>
      <c r="P35" s="32"/>
      <c r="Q35" s="1" t="s">
        <v>17</v>
      </c>
      <c r="R35" s="1"/>
    </row>
    <row r="36" spans="1:20">
      <c r="A36" s="126" t="str">
        <f>+Summary!$A$39</f>
        <v>IRA</v>
      </c>
      <c r="B36" s="23">
        <f>+VLOOKUP(A36,Summary!$A$2:$N$44,4,FALSE)</f>
        <v>0</v>
      </c>
      <c r="C36" s="23">
        <f>+SUMIF($Q:$Q,$A36,$P:$P)</f>
        <v>0</v>
      </c>
      <c r="D36" s="25">
        <f t="shared" si="6"/>
        <v>0</v>
      </c>
      <c r="N36" s="35"/>
      <c r="O36" s="1"/>
      <c r="P36" s="32"/>
      <c r="Q36" s="1" t="s">
        <v>17</v>
      </c>
      <c r="R36" s="1"/>
    </row>
    <row r="37" spans="1:20">
      <c r="A37" s="126" t="str">
        <f>+Summary!$A$40</f>
        <v>Taxable</v>
      </c>
      <c r="B37" s="23">
        <f>+VLOOKUP(A37,Summary!$A$2:$N$44,4,FALSE)</f>
        <v>0</v>
      </c>
      <c r="C37" s="23">
        <f>+SUMIF($Q:$Q,$A37,$P:$P)</f>
        <v>0</v>
      </c>
      <c r="D37" s="25">
        <f t="shared" si="6"/>
        <v>0</v>
      </c>
      <c r="N37" s="35"/>
      <c r="O37" s="1"/>
      <c r="P37" s="32"/>
      <c r="Q37" s="1" t="s">
        <v>17</v>
      </c>
      <c r="R37" s="1"/>
      <c r="T37"/>
    </row>
    <row r="38" spans="1:20">
      <c r="A38" s="126" t="str">
        <f>+Summary!$A$41</f>
        <v>Cash</v>
      </c>
      <c r="B38" s="23">
        <f>+VLOOKUP(A38,Summary!$A$2:$N$44,4,FALSE)</f>
        <v>0</v>
      </c>
      <c r="C38" s="23">
        <f>+SUMIF($Q:$Q,$A38,$P:$P)</f>
        <v>0</v>
      </c>
      <c r="D38" s="25">
        <f t="shared" si="6"/>
        <v>0</v>
      </c>
      <c r="N38" s="35"/>
      <c r="O38" s="1"/>
      <c r="P38" s="32"/>
      <c r="Q38" s="1" t="s">
        <v>17</v>
      </c>
      <c r="R38" s="1"/>
      <c r="T38"/>
    </row>
    <row r="39" spans="1:20" ht="15.75">
      <c r="A39" s="139" t="s">
        <v>274</v>
      </c>
      <c r="B39" s="26">
        <f>+SUM(B34:B38)</f>
        <v>0</v>
      </c>
      <c r="C39" s="26">
        <f>+SUM(C34:C38)</f>
        <v>0</v>
      </c>
      <c r="D39" s="26">
        <f>+C39-B39</f>
        <v>0</v>
      </c>
      <c r="N39" s="35"/>
      <c r="O39" s="1"/>
      <c r="P39" s="32"/>
      <c r="Q39" s="1" t="s">
        <v>17</v>
      </c>
      <c r="R39" s="1"/>
      <c r="T39"/>
    </row>
    <row r="40" spans="1:20">
      <c r="B40" s="25"/>
      <c r="C40" s="25"/>
      <c r="N40" s="35"/>
      <c r="O40" s="1"/>
      <c r="P40" s="32"/>
      <c r="Q40" s="1" t="s">
        <v>17</v>
      </c>
      <c r="R40" s="1"/>
      <c r="T40"/>
    </row>
    <row r="41" spans="1:20" ht="15.75">
      <c r="A41" s="135" t="s">
        <v>211</v>
      </c>
      <c r="B41" s="127">
        <f>+VLOOKUP(A41,Summary!$A$2:$N$44,4,FALSE)</f>
        <v>0</v>
      </c>
      <c r="C41" s="26">
        <f>+C9-C31-C39</f>
        <v>-3000</v>
      </c>
      <c r="D41" s="4"/>
      <c r="N41" s="35"/>
      <c r="O41" s="1"/>
      <c r="P41" s="32"/>
      <c r="Q41" s="1" t="s">
        <v>17</v>
      </c>
      <c r="R41" s="1"/>
      <c r="T41"/>
    </row>
    <row r="42" spans="1:20">
      <c r="N42" s="35"/>
      <c r="O42" s="1"/>
      <c r="P42" s="32"/>
      <c r="Q42" s="1" t="s">
        <v>17</v>
      </c>
      <c r="R42" s="1"/>
      <c r="T42"/>
    </row>
    <row r="43" spans="1:20">
      <c r="N43" s="35"/>
      <c r="O43" s="1"/>
      <c r="P43" s="32"/>
      <c r="Q43" s="1" t="s">
        <v>17</v>
      </c>
      <c r="R43" s="1"/>
      <c r="T43"/>
    </row>
    <row r="44" spans="1:20">
      <c r="N44" s="35"/>
      <c r="O44" s="1"/>
      <c r="P44" s="32"/>
      <c r="Q44" s="1" t="s">
        <v>17</v>
      </c>
      <c r="R44" s="1"/>
      <c r="T44" s="33"/>
    </row>
    <row r="45" spans="1:20">
      <c r="N45" s="35"/>
      <c r="O45" s="1"/>
      <c r="P45" s="32"/>
      <c r="Q45" s="1" t="s">
        <v>17</v>
      </c>
      <c r="R45" s="1"/>
      <c r="T45"/>
    </row>
    <row r="46" spans="1:20">
      <c r="C46" s="23"/>
      <c r="N46" s="35"/>
      <c r="O46" s="1"/>
      <c r="P46" s="32"/>
      <c r="Q46" s="1" t="s">
        <v>17</v>
      </c>
      <c r="R46" s="1"/>
      <c r="T46"/>
    </row>
    <row r="47" spans="1:20">
      <c r="N47" s="35"/>
      <c r="O47" s="1"/>
      <c r="P47" s="32"/>
      <c r="Q47" s="1" t="s">
        <v>17</v>
      </c>
      <c r="R47" s="1"/>
      <c r="T47"/>
    </row>
    <row r="48" spans="1:20">
      <c r="N48" s="35"/>
      <c r="O48" s="1"/>
      <c r="P48" s="32"/>
      <c r="Q48" s="1" t="s">
        <v>17</v>
      </c>
      <c r="R48" s="1"/>
      <c r="T48"/>
    </row>
    <row r="49" spans="3:20">
      <c r="C49" s="92"/>
      <c r="N49" s="35"/>
      <c r="O49" s="1"/>
      <c r="P49" s="32"/>
      <c r="Q49" s="1" t="s">
        <v>17</v>
      </c>
      <c r="R49" s="1"/>
      <c r="T49"/>
    </row>
    <row r="50" spans="3:20">
      <c r="N50" s="35"/>
      <c r="O50" s="1"/>
      <c r="P50" s="32"/>
      <c r="Q50" s="1" t="s">
        <v>17</v>
      </c>
      <c r="R50" s="1"/>
      <c r="T50"/>
    </row>
    <row r="51" spans="3:20">
      <c r="N51" s="35"/>
      <c r="O51" s="1"/>
      <c r="P51" s="32"/>
      <c r="Q51" s="1" t="s">
        <v>17</v>
      </c>
      <c r="R51" s="1"/>
      <c r="T51"/>
    </row>
    <row r="52" spans="3:20">
      <c r="N52" s="35"/>
      <c r="O52" s="1"/>
      <c r="P52" s="32"/>
      <c r="Q52" s="1" t="s">
        <v>17</v>
      </c>
      <c r="R52" s="1"/>
      <c r="T52"/>
    </row>
    <row r="53" spans="3:20">
      <c r="N53" s="35"/>
      <c r="O53" s="1"/>
      <c r="P53" s="32"/>
      <c r="Q53" s="1" t="s">
        <v>17</v>
      </c>
      <c r="R53" s="1"/>
      <c r="T53"/>
    </row>
    <row r="54" spans="3:20">
      <c r="N54" s="35"/>
      <c r="O54" s="1"/>
      <c r="P54" s="32"/>
      <c r="Q54" s="1" t="s">
        <v>17</v>
      </c>
      <c r="R54" s="1"/>
      <c r="T54"/>
    </row>
    <row r="55" spans="3:20">
      <c r="N55" s="35"/>
      <c r="O55" s="1"/>
      <c r="P55" s="32"/>
      <c r="Q55" s="1" t="s">
        <v>17</v>
      </c>
      <c r="R55" s="1"/>
      <c r="T55"/>
    </row>
    <row r="56" spans="3:20">
      <c r="N56" s="35"/>
      <c r="O56" s="1"/>
      <c r="P56" s="32"/>
      <c r="Q56" s="1" t="s">
        <v>17</v>
      </c>
      <c r="R56" s="1"/>
      <c r="T56"/>
    </row>
    <row r="57" spans="3:20">
      <c r="N57" s="35"/>
      <c r="O57" s="1"/>
      <c r="P57" s="32"/>
      <c r="Q57" s="1" t="s">
        <v>17</v>
      </c>
      <c r="R57" s="1"/>
      <c r="T57"/>
    </row>
    <row r="58" spans="3:20">
      <c r="N58" s="35"/>
      <c r="O58" s="1"/>
      <c r="P58" s="32"/>
      <c r="Q58" s="1" t="s">
        <v>17</v>
      </c>
      <c r="R58" s="1"/>
      <c r="T58"/>
    </row>
    <row r="59" spans="3:20">
      <c r="N59" s="35"/>
      <c r="O59" s="1"/>
      <c r="P59" s="32"/>
      <c r="Q59" s="1" t="s">
        <v>17</v>
      </c>
      <c r="R59" s="1"/>
      <c r="T59"/>
    </row>
    <row r="60" spans="3:20">
      <c r="N60" s="35"/>
      <c r="O60" s="1"/>
      <c r="P60" s="32"/>
      <c r="Q60" s="1" t="s">
        <v>17</v>
      </c>
      <c r="R60" s="1"/>
      <c r="T60"/>
    </row>
    <row r="61" spans="3:20">
      <c r="N61" s="35"/>
      <c r="O61" s="1"/>
      <c r="P61" s="32"/>
      <c r="Q61" s="1" t="s">
        <v>17</v>
      </c>
      <c r="R61" s="1"/>
      <c r="T61"/>
    </row>
    <row r="62" spans="3:20">
      <c r="N62" s="35"/>
      <c r="O62" s="1"/>
      <c r="P62" s="32"/>
      <c r="Q62" s="1" t="s">
        <v>17</v>
      </c>
      <c r="R62" s="1"/>
      <c r="T62"/>
    </row>
    <row r="63" spans="3:20">
      <c r="N63" s="35"/>
      <c r="O63" s="1"/>
      <c r="P63" s="32"/>
      <c r="Q63" s="1" t="s">
        <v>17</v>
      </c>
      <c r="R63" s="1"/>
      <c r="T63"/>
    </row>
    <row r="64" spans="3:20">
      <c r="N64" s="35"/>
      <c r="O64" s="1"/>
      <c r="P64" s="32"/>
      <c r="Q64" s="1" t="s">
        <v>17</v>
      </c>
      <c r="R64" s="1"/>
      <c r="T64"/>
    </row>
    <row r="65" spans="14:20">
      <c r="N65" s="35"/>
      <c r="O65" s="1"/>
      <c r="P65" s="32"/>
      <c r="Q65" s="1" t="s">
        <v>17</v>
      </c>
      <c r="R65" s="1"/>
      <c r="T65"/>
    </row>
    <row r="66" spans="14:20">
      <c r="N66" s="35"/>
      <c r="O66" s="1"/>
      <c r="P66" s="32"/>
      <c r="Q66" s="1" t="s">
        <v>17</v>
      </c>
      <c r="R66" s="1"/>
      <c r="T66"/>
    </row>
    <row r="67" spans="14:20">
      <c r="N67" s="35"/>
      <c r="O67" s="1"/>
      <c r="P67" s="32"/>
      <c r="Q67" s="1" t="s">
        <v>17</v>
      </c>
      <c r="R67" s="1"/>
      <c r="T67"/>
    </row>
    <row r="68" spans="14:20">
      <c r="N68" s="35"/>
      <c r="O68" s="1"/>
      <c r="P68" s="32"/>
      <c r="Q68" s="1" t="s">
        <v>17</v>
      </c>
      <c r="R68" s="1"/>
      <c r="T68"/>
    </row>
    <row r="69" spans="14:20">
      <c r="N69" s="35"/>
      <c r="O69" s="1"/>
      <c r="P69" s="32"/>
      <c r="Q69" s="1" t="s">
        <v>17</v>
      </c>
      <c r="R69" s="1"/>
      <c r="T69"/>
    </row>
    <row r="70" spans="14:20">
      <c r="N70" s="35"/>
      <c r="O70" s="1"/>
      <c r="P70" s="32"/>
      <c r="Q70" s="1" t="s">
        <v>17</v>
      </c>
      <c r="R70" s="1"/>
      <c r="T70"/>
    </row>
    <row r="71" spans="14:20">
      <c r="N71" s="35"/>
      <c r="O71" s="1"/>
      <c r="P71" s="32"/>
      <c r="Q71" s="1" t="s">
        <v>17</v>
      </c>
      <c r="R71" s="1"/>
      <c r="T71"/>
    </row>
    <row r="72" spans="14:20">
      <c r="N72" s="35"/>
      <c r="O72" s="1"/>
      <c r="P72" s="32"/>
      <c r="Q72" s="1" t="s">
        <v>17</v>
      </c>
      <c r="R72" s="1"/>
      <c r="T72"/>
    </row>
    <row r="73" spans="14:20">
      <c r="N73" s="35"/>
      <c r="O73" s="1"/>
      <c r="P73" s="32"/>
      <c r="Q73" s="1" t="s">
        <v>17</v>
      </c>
      <c r="R73" s="1"/>
      <c r="T73"/>
    </row>
    <row r="74" spans="14:20">
      <c r="N74" s="35"/>
      <c r="O74" s="1"/>
      <c r="P74" s="32"/>
      <c r="Q74" s="1" t="s">
        <v>17</v>
      </c>
      <c r="R74" s="1"/>
      <c r="T74"/>
    </row>
    <row r="75" spans="14:20">
      <c r="N75" s="35"/>
      <c r="O75" s="1"/>
      <c r="P75" s="32"/>
      <c r="Q75" s="1" t="s">
        <v>17</v>
      </c>
      <c r="R75" s="1"/>
      <c r="T75"/>
    </row>
    <row r="76" spans="14:20">
      <c r="N76" s="35"/>
      <c r="O76" s="1"/>
      <c r="P76" s="32"/>
      <c r="Q76" s="1" t="s">
        <v>17</v>
      </c>
      <c r="R76" s="1"/>
      <c r="T76"/>
    </row>
    <row r="77" spans="14:20">
      <c r="N77" s="35"/>
      <c r="O77" s="1"/>
      <c r="P77" s="32"/>
      <c r="Q77" s="1" t="s">
        <v>17</v>
      </c>
      <c r="R77" s="1"/>
      <c r="T77"/>
    </row>
    <row r="78" spans="14:20">
      <c r="N78" s="35"/>
      <c r="O78" s="1"/>
      <c r="P78" s="32"/>
      <c r="Q78" s="1" t="s">
        <v>17</v>
      </c>
      <c r="R78" s="1"/>
      <c r="T78"/>
    </row>
    <row r="79" spans="14:20">
      <c r="N79" s="35"/>
      <c r="O79" s="1"/>
      <c r="P79" s="32"/>
      <c r="Q79" s="1" t="s">
        <v>17</v>
      </c>
      <c r="R79" s="1"/>
      <c r="T79"/>
    </row>
    <row r="80" spans="14:20">
      <c r="N80" s="35"/>
      <c r="O80" s="1"/>
      <c r="P80" s="32"/>
      <c r="Q80" s="1" t="s">
        <v>17</v>
      </c>
      <c r="R80" s="1"/>
      <c r="T80"/>
    </row>
    <row r="81" spans="14:20">
      <c r="N81" s="35"/>
      <c r="O81" s="1"/>
      <c r="P81" s="32"/>
      <c r="Q81" s="1" t="s">
        <v>17</v>
      </c>
      <c r="R81" s="1"/>
      <c r="T81"/>
    </row>
    <row r="82" spans="14:20">
      <c r="N82" s="35"/>
      <c r="O82" s="1"/>
      <c r="P82" s="32"/>
      <c r="Q82" s="1" t="s">
        <v>17</v>
      </c>
      <c r="R82" s="1"/>
      <c r="T82"/>
    </row>
    <row r="83" spans="14:20">
      <c r="N83" s="35"/>
      <c r="O83" s="1"/>
      <c r="P83" s="32"/>
      <c r="Q83" s="1" t="s">
        <v>17</v>
      </c>
      <c r="R83" s="1"/>
      <c r="T83"/>
    </row>
    <row r="84" spans="14:20">
      <c r="N84" s="35"/>
      <c r="O84" s="1"/>
      <c r="P84" s="32"/>
      <c r="Q84" s="1" t="s">
        <v>17</v>
      </c>
      <c r="R84" s="1"/>
      <c r="T84"/>
    </row>
    <row r="85" spans="14:20">
      <c r="N85" s="35"/>
      <c r="O85" s="1"/>
      <c r="P85" s="32"/>
      <c r="Q85" s="1" t="s">
        <v>17</v>
      </c>
      <c r="R85" s="1"/>
      <c r="T85"/>
    </row>
    <row r="86" spans="14:20">
      <c r="N86" s="35"/>
      <c r="O86" s="1"/>
      <c r="P86" s="32"/>
      <c r="Q86" s="1" t="s">
        <v>17</v>
      </c>
      <c r="R86" s="1"/>
      <c r="T86"/>
    </row>
    <row r="87" spans="14:20">
      <c r="N87" s="35"/>
      <c r="O87" s="1"/>
      <c r="P87" s="32"/>
      <c r="Q87" s="1" t="s">
        <v>17</v>
      </c>
      <c r="R87" s="1"/>
      <c r="T87"/>
    </row>
    <row r="88" spans="14:20">
      <c r="N88" s="35"/>
      <c r="O88" s="1"/>
      <c r="P88" s="32"/>
      <c r="Q88" s="1" t="s">
        <v>17</v>
      </c>
      <c r="R88" s="1"/>
      <c r="T88"/>
    </row>
    <row r="89" spans="14:20">
      <c r="N89" s="35"/>
      <c r="O89" s="1"/>
      <c r="P89" s="32"/>
      <c r="Q89" s="1" t="s">
        <v>17</v>
      </c>
      <c r="R89" s="1"/>
      <c r="T89"/>
    </row>
    <row r="90" spans="14:20">
      <c r="N90" s="35"/>
      <c r="O90" s="1"/>
      <c r="P90" s="32"/>
      <c r="Q90" s="1" t="s">
        <v>17</v>
      </c>
      <c r="R90" s="1"/>
      <c r="T90"/>
    </row>
    <row r="91" spans="14:20">
      <c r="N91" s="35"/>
      <c r="O91" s="1"/>
      <c r="P91" s="32"/>
      <c r="Q91" s="1" t="s">
        <v>17</v>
      </c>
      <c r="R91" s="1"/>
      <c r="T91"/>
    </row>
    <row r="92" spans="14:20">
      <c r="N92" s="35"/>
      <c r="O92" s="1"/>
      <c r="P92" s="32"/>
      <c r="Q92" s="1" t="s">
        <v>17</v>
      </c>
      <c r="R92" s="1"/>
      <c r="T92"/>
    </row>
    <row r="93" spans="14:20">
      <c r="N93" s="35"/>
      <c r="O93" s="1"/>
      <c r="P93" s="32"/>
      <c r="Q93" s="1" t="s">
        <v>17</v>
      </c>
      <c r="R93" s="1"/>
      <c r="T93"/>
    </row>
    <row r="94" spans="14:20">
      <c r="N94" s="35"/>
      <c r="O94" s="1"/>
      <c r="P94" s="32"/>
      <c r="Q94" s="1" t="s">
        <v>17</v>
      </c>
      <c r="R94" s="1"/>
      <c r="T94"/>
    </row>
    <row r="95" spans="14:20">
      <c r="N95" s="35"/>
      <c r="O95" s="1"/>
      <c r="P95" s="32"/>
      <c r="Q95" s="1" t="s">
        <v>17</v>
      </c>
      <c r="R95" s="1"/>
      <c r="T95"/>
    </row>
    <row r="96" spans="14:20">
      <c r="N96" s="35"/>
      <c r="O96" s="1"/>
      <c r="P96" s="32"/>
      <c r="Q96" s="1" t="s">
        <v>17</v>
      </c>
      <c r="R96" s="1"/>
      <c r="T96"/>
    </row>
    <row r="97" spans="14:20">
      <c r="N97" s="35"/>
      <c r="O97" s="1"/>
      <c r="P97" s="32"/>
      <c r="Q97" s="1" t="s">
        <v>17</v>
      </c>
      <c r="R97" s="1"/>
      <c r="T97"/>
    </row>
    <row r="98" spans="14:20">
      <c r="N98" s="35"/>
      <c r="O98" s="1"/>
      <c r="P98" s="32"/>
      <c r="Q98" s="1" t="s">
        <v>17</v>
      </c>
      <c r="R98" s="1"/>
      <c r="T98"/>
    </row>
    <row r="99" spans="14:20">
      <c r="N99" s="35"/>
      <c r="O99" s="1"/>
      <c r="P99" s="32"/>
      <c r="Q99" s="1" t="s">
        <v>17</v>
      </c>
      <c r="R99" s="1"/>
      <c r="T99"/>
    </row>
    <row r="100" spans="14:20">
      <c r="N100" s="35"/>
      <c r="O100" s="1"/>
      <c r="P100" s="32"/>
      <c r="Q100" s="1" t="s">
        <v>17</v>
      </c>
      <c r="R100" s="1"/>
      <c r="T100"/>
    </row>
    <row r="101" spans="14:20">
      <c r="N101" s="35"/>
      <c r="O101" s="1"/>
      <c r="P101" s="32"/>
      <c r="Q101" s="1" t="s">
        <v>17</v>
      </c>
      <c r="R101" s="1"/>
      <c r="T101"/>
    </row>
    <row r="102" spans="14:20">
      <c r="N102" s="35"/>
      <c r="O102" s="1"/>
      <c r="P102" s="32"/>
      <c r="Q102" s="1" t="s">
        <v>17</v>
      </c>
      <c r="R102" s="1"/>
      <c r="T102"/>
    </row>
    <row r="103" spans="14:20">
      <c r="N103" s="35"/>
      <c r="O103" s="1"/>
      <c r="P103" s="32"/>
      <c r="Q103" s="1" t="s">
        <v>17</v>
      </c>
      <c r="R103" s="1"/>
      <c r="T103"/>
    </row>
    <row r="104" spans="14:20">
      <c r="N104" s="35"/>
      <c r="O104" s="1"/>
      <c r="P104" s="32"/>
      <c r="Q104" s="1" t="s">
        <v>17</v>
      </c>
      <c r="R104" s="1"/>
      <c r="T104"/>
    </row>
    <row r="105" spans="14:20">
      <c r="N105" s="35"/>
      <c r="O105" s="1"/>
      <c r="P105" s="32"/>
      <c r="Q105" s="1" t="s">
        <v>17</v>
      </c>
      <c r="R105" s="1"/>
      <c r="T105"/>
    </row>
    <row r="106" spans="14:20">
      <c r="N106" s="35"/>
      <c r="O106" s="1"/>
      <c r="P106" s="32"/>
      <c r="Q106" s="1" t="s">
        <v>17</v>
      </c>
      <c r="R106" s="1"/>
      <c r="T106"/>
    </row>
    <row r="107" spans="14:20">
      <c r="N107" s="35"/>
      <c r="O107" s="1"/>
      <c r="P107" s="32"/>
      <c r="Q107" s="1" t="s">
        <v>17</v>
      </c>
      <c r="R107" s="1"/>
      <c r="T107"/>
    </row>
    <row r="108" spans="14:20">
      <c r="N108" s="35"/>
      <c r="O108" s="1"/>
      <c r="P108" s="32"/>
      <c r="Q108" s="1" t="s">
        <v>17</v>
      </c>
      <c r="R108" s="1"/>
      <c r="T108"/>
    </row>
    <row r="109" spans="14:20">
      <c r="N109" s="35"/>
      <c r="O109" s="1"/>
      <c r="P109" s="32"/>
      <c r="Q109" s="1" t="s">
        <v>17</v>
      </c>
      <c r="R109" s="1"/>
      <c r="T109"/>
    </row>
    <row r="110" spans="14:20">
      <c r="N110" s="35"/>
      <c r="O110" s="1"/>
      <c r="P110" s="32"/>
      <c r="Q110" s="1" t="s">
        <v>17</v>
      </c>
      <c r="R110" s="1"/>
      <c r="T110"/>
    </row>
    <row r="111" spans="14:20">
      <c r="N111" s="35"/>
      <c r="O111" s="1"/>
      <c r="P111" s="32"/>
      <c r="Q111" s="1" t="s">
        <v>17</v>
      </c>
      <c r="R111" s="1"/>
      <c r="T111"/>
    </row>
    <row r="112" spans="14:20">
      <c r="N112" s="35"/>
      <c r="O112" s="1"/>
      <c r="P112" s="32"/>
      <c r="Q112" s="1" t="s">
        <v>17</v>
      </c>
      <c r="R112" s="1"/>
      <c r="T112"/>
    </row>
    <row r="113" spans="14:20">
      <c r="N113" s="35"/>
      <c r="O113" s="1"/>
      <c r="P113" s="32"/>
      <c r="Q113" s="1" t="s">
        <v>17</v>
      </c>
      <c r="R113" s="1"/>
      <c r="T113"/>
    </row>
    <row r="114" spans="14:20">
      <c r="N114" s="35"/>
      <c r="O114" s="1"/>
      <c r="P114" s="32"/>
      <c r="Q114" s="1"/>
      <c r="R114" s="1"/>
      <c r="T114"/>
    </row>
    <row r="115" spans="14:20">
      <c r="N115" s="35"/>
      <c r="O115" s="1"/>
      <c r="P115" s="1"/>
      <c r="Q115" s="1"/>
      <c r="R115" s="1"/>
      <c r="T115"/>
    </row>
    <row r="116" spans="14:20">
      <c r="N116" s="35"/>
      <c r="O116" s="1"/>
      <c r="P116" s="1"/>
      <c r="Q116" s="1"/>
      <c r="R116" s="1"/>
      <c r="T116"/>
    </row>
    <row r="117" spans="14:20">
      <c r="N117" s="35"/>
      <c r="O117" s="1"/>
      <c r="P117" s="1"/>
      <c r="Q117" s="1"/>
      <c r="R117" s="1"/>
      <c r="T117"/>
    </row>
    <row r="118" spans="14:20">
      <c r="N118" s="35"/>
      <c r="O118" s="1"/>
      <c r="P118" s="1"/>
      <c r="Q118" s="1"/>
      <c r="R118" s="1"/>
      <c r="T118"/>
    </row>
    <row r="119" spans="14:20">
      <c r="N119" s="35"/>
      <c r="O119" s="1"/>
      <c r="P119" s="1"/>
      <c r="Q119" s="1"/>
      <c r="R119" s="1"/>
      <c r="T119"/>
    </row>
    <row r="120" spans="14:20">
      <c r="N120" s="35"/>
      <c r="O120" s="1"/>
      <c r="P120" s="1"/>
      <c r="Q120" s="1"/>
      <c r="R120" s="1"/>
      <c r="T120"/>
    </row>
    <row r="121" spans="14:20">
      <c r="N121" s="35"/>
      <c r="O121" s="1"/>
      <c r="P121" s="1"/>
      <c r="Q121" s="1"/>
      <c r="R121" s="1"/>
      <c r="T121"/>
    </row>
    <row r="122" spans="14:20">
      <c r="N122" s="35"/>
      <c r="O122" s="1"/>
      <c r="P122" s="1"/>
      <c r="Q122" s="1"/>
      <c r="R122" s="1"/>
      <c r="T122"/>
    </row>
    <row r="123" spans="14:20">
      <c r="N123" s="35"/>
      <c r="O123" s="1"/>
      <c r="P123" s="1"/>
      <c r="Q123" s="1"/>
      <c r="R123" s="1"/>
      <c r="T123"/>
    </row>
    <row r="124" spans="14:20">
      <c r="N124" s="35"/>
      <c r="O124" s="1"/>
      <c r="P124" s="1"/>
      <c r="Q124" s="1"/>
      <c r="R124" s="1"/>
      <c r="T124"/>
    </row>
    <row r="125" spans="14:20">
      <c r="N125" s="35"/>
      <c r="O125" s="1"/>
      <c r="P125" s="1"/>
      <c r="Q125" s="1"/>
      <c r="R125" s="1"/>
      <c r="T125"/>
    </row>
    <row r="126" spans="14:20">
      <c r="N126" s="35"/>
      <c r="O126" s="1"/>
      <c r="P126" s="1"/>
      <c r="Q126" s="1"/>
      <c r="R126" s="1"/>
      <c r="T126"/>
    </row>
    <row r="127" spans="14:20">
      <c r="N127" s="35"/>
      <c r="O127" s="1"/>
      <c r="P127" s="1"/>
      <c r="Q127" s="1"/>
      <c r="R127" s="1"/>
      <c r="T127"/>
    </row>
    <row r="128" spans="14:20">
      <c r="R128" s="1"/>
      <c r="T128"/>
    </row>
    <row r="129" spans="18:20">
      <c r="R129" s="1"/>
      <c r="T129"/>
    </row>
    <row r="130" spans="18:20">
      <c r="R130" s="1"/>
      <c r="T130"/>
    </row>
    <row r="131" spans="18:20">
      <c r="R131" s="1"/>
      <c r="T131"/>
    </row>
    <row r="132" spans="18:20">
      <c r="R132" s="1"/>
      <c r="T132"/>
    </row>
    <row r="133" spans="18:20">
      <c r="R133" s="1"/>
      <c r="T133"/>
    </row>
    <row r="134" spans="18:20">
      <c r="R134" s="1"/>
      <c r="T134"/>
    </row>
    <row r="135" spans="18:20">
      <c r="R135" s="1"/>
      <c r="T135"/>
    </row>
    <row r="136" spans="18:20">
      <c r="R136" s="1"/>
      <c r="T136"/>
    </row>
    <row r="137" spans="18:20">
      <c r="R137" s="1"/>
      <c r="T137"/>
    </row>
    <row r="138" spans="18:20">
      <c r="T138"/>
    </row>
    <row r="139" spans="18:20">
      <c r="T139"/>
    </row>
    <row r="140" spans="18:20">
      <c r="T140"/>
    </row>
    <row r="141" spans="18:20">
      <c r="T141"/>
    </row>
    <row r="142" spans="18:20">
      <c r="T142"/>
    </row>
    <row r="143" spans="18:20">
      <c r="T143"/>
    </row>
    <row r="144" spans="18:20">
      <c r="T144"/>
    </row>
    <row r="145" spans="18:20">
      <c r="T145"/>
    </row>
    <row r="146" spans="18:20">
      <c r="T146"/>
    </row>
    <row r="147" spans="18:20">
      <c r="T147"/>
    </row>
    <row r="148" spans="18:20">
      <c r="T148"/>
    </row>
    <row r="149" spans="18:20">
      <c r="T149"/>
    </row>
    <row r="150" spans="18:20">
      <c r="R150" s="1"/>
      <c r="T150"/>
    </row>
    <row r="151" spans="18:20">
      <c r="R151" s="1"/>
      <c r="T151"/>
    </row>
    <row r="152" spans="18:20">
      <c r="T152"/>
    </row>
    <row r="153" spans="18:20">
      <c r="T153"/>
    </row>
    <row r="154" spans="18:20">
      <c r="T154"/>
    </row>
    <row r="155" spans="18:20">
      <c r="T155"/>
    </row>
    <row r="156" spans="18:20">
      <c r="T156"/>
    </row>
    <row r="157" spans="18:20">
      <c r="T157"/>
    </row>
    <row r="158" spans="18:20">
      <c r="T158"/>
    </row>
    <row r="159" spans="18:20">
      <c r="T159"/>
    </row>
    <row r="160" spans="18:20">
      <c r="T160"/>
    </row>
    <row r="164" spans="18:20">
      <c r="R164" s="1"/>
    </row>
    <row r="165" spans="18:20">
      <c r="R165" s="1"/>
    </row>
    <row r="171" spans="18:20">
      <c r="S171" s="2"/>
    </row>
    <row r="172" spans="18:20">
      <c r="S172" s="2"/>
      <c r="T172"/>
    </row>
    <row r="173" spans="18:20">
      <c r="S173" s="2"/>
      <c r="T173"/>
    </row>
    <row r="174" spans="18:20">
      <c r="S174" s="2"/>
      <c r="T174"/>
    </row>
    <row r="175" spans="18:20">
      <c r="S175" s="2"/>
      <c r="T175"/>
    </row>
    <row r="176" spans="18:20">
      <c r="S176" s="2"/>
      <c r="T176"/>
    </row>
    <row r="177" spans="18:20">
      <c r="S177" s="2"/>
      <c r="T177"/>
    </row>
    <row r="178" spans="18:20">
      <c r="R178" s="1"/>
      <c r="S178" s="2"/>
      <c r="T178"/>
    </row>
    <row r="179" spans="18:20">
      <c r="R179" s="1"/>
      <c r="S179" s="2"/>
      <c r="T179"/>
    </row>
    <row r="180" spans="18:20">
      <c r="R180" s="1"/>
      <c r="S180" s="2"/>
      <c r="T180"/>
    </row>
    <row r="181" spans="18:20">
      <c r="R181" s="1"/>
      <c r="S181" s="2"/>
      <c r="T181"/>
    </row>
    <row r="182" spans="18:20">
      <c r="R182" s="1"/>
      <c r="S182" s="2"/>
      <c r="T182"/>
    </row>
    <row r="183" spans="18:20">
      <c r="R183" s="1"/>
      <c r="S183" s="2"/>
      <c r="T183"/>
    </row>
    <row r="184" spans="18:20">
      <c r="R184" s="1"/>
      <c r="S184" s="2"/>
      <c r="T184"/>
    </row>
    <row r="185" spans="18:20">
      <c r="R185" s="1"/>
      <c r="S185" s="2"/>
      <c r="T185"/>
    </row>
    <row r="186" spans="18:20">
      <c r="R186" s="1"/>
      <c r="S186" s="2"/>
      <c r="T186"/>
    </row>
    <row r="187" spans="18:20">
      <c r="R187" s="1"/>
      <c r="S187" s="2"/>
      <c r="T187"/>
    </row>
    <row r="188" spans="18:20">
      <c r="R188" s="1"/>
      <c r="S188" s="2"/>
      <c r="T188"/>
    </row>
    <row r="189" spans="18:20">
      <c r="R189" s="1"/>
      <c r="S189" s="2"/>
      <c r="T189"/>
    </row>
    <row r="190" spans="18:20">
      <c r="R190" s="1"/>
      <c r="S190" s="2"/>
      <c r="T190"/>
    </row>
    <row r="191" spans="18:20">
      <c r="R191" s="1"/>
      <c r="S191" s="2"/>
      <c r="T191"/>
    </row>
    <row r="192" spans="18:20">
      <c r="R192" s="1"/>
      <c r="S192" s="2"/>
      <c r="T192"/>
    </row>
    <row r="193" spans="10:20">
      <c r="S193" s="2"/>
      <c r="T193"/>
    </row>
    <row r="194" spans="10:20">
      <c r="S194" s="2"/>
      <c r="T194"/>
    </row>
    <row r="195" spans="10:20">
      <c r="S195" s="2"/>
      <c r="T195"/>
    </row>
    <row r="196" spans="10:20">
      <c r="S196" s="2"/>
      <c r="T196"/>
    </row>
    <row r="197" spans="10:20">
      <c r="J197" s="33"/>
      <c r="S197" s="2"/>
      <c r="T197"/>
    </row>
    <row r="198" spans="10:20">
      <c r="J198" s="33"/>
      <c r="S198" s="2"/>
      <c r="T198"/>
    </row>
    <row r="199" spans="10:20">
      <c r="J199" s="33"/>
      <c r="S199" s="2"/>
      <c r="T199"/>
    </row>
    <row r="200" spans="10:20">
      <c r="S200" s="2"/>
      <c r="T200"/>
    </row>
    <row r="201" spans="10:20">
      <c r="S201" s="2"/>
      <c r="T201"/>
    </row>
    <row r="202" spans="10:20">
      <c r="S202" s="2"/>
      <c r="T202"/>
    </row>
    <row r="203" spans="10:20">
      <c r="T203"/>
    </row>
    <row r="209" spans="20:20">
      <c r="T209"/>
    </row>
    <row r="210" spans="20:20">
      <c r="T210"/>
    </row>
    <row r="211" spans="20:20">
      <c r="T211"/>
    </row>
    <row r="212" spans="20:20">
      <c r="T212"/>
    </row>
    <row r="213" spans="20:20">
      <c r="T213"/>
    </row>
    <row r="214" spans="20:20">
      <c r="T214"/>
    </row>
  </sheetData>
  <conditionalFormatting sqref="D3 D34:D39 D6:D9">
    <cfRule type="cellIs" dxfId="29" priority="3" operator="lessThan">
      <formula>0</formula>
    </cfRule>
  </conditionalFormatting>
  <conditionalFormatting sqref="D4:D5 D12:D31">
    <cfRule type="cellIs" dxfId="28" priority="2" operator="greaterThan">
      <formula>0</formula>
    </cfRule>
  </conditionalFormatting>
  <conditionalFormatting sqref="D37">
    <cfRule type="cellIs" dxfId="27" priority="1" operator="lessThan">
      <formula>0</formula>
    </cfRule>
  </conditionalFormatting>
  <dataValidations disablePrompts="1" count="1">
    <dataValidation type="list" allowBlank="1" showInputMessage="1" showErrorMessage="1" sqref="R138:R179 Q3:Q114">
      <formula1>$T$2:$T$31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T214"/>
  <sheetViews>
    <sheetView zoomScale="75" zoomScaleNormal="75" workbookViewId="0">
      <selection activeCell="R8" sqref="R8"/>
    </sheetView>
  </sheetViews>
  <sheetFormatPr defaultRowHeight="15"/>
  <cols>
    <col min="1" max="1" width="18.7109375" customWidth="1"/>
    <col min="2" max="4" width="12.7109375" style="3" customWidth="1"/>
    <col min="6" max="6" width="14.85546875" customWidth="1"/>
    <col min="7" max="7" width="6.7109375" customWidth="1"/>
    <col min="8" max="8" width="17.5703125" bestFit="1" customWidth="1"/>
    <col min="9" max="9" width="12.7109375" customWidth="1"/>
    <col min="11" max="13" width="8.85546875" customWidth="1"/>
    <col min="14" max="14" width="10.5703125" style="34" bestFit="1" customWidth="1"/>
    <col min="15" max="15" width="25.7109375" customWidth="1"/>
    <col min="16" max="16" width="9" bestFit="1" customWidth="1"/>
    <col min="17" max="17" width="12.7109375" bestFit="1" customWidth="1"/>
    <col min="18" max="18" width="30.7109375" customWidth="1"/>
    <col min="20" max="20" width="13.28515625" style="2" bestFit="1" customWidth="1"/>
  </cols>
  <sheetData>
    <row r="1" spans="1:20" ht="21">
      <c r="A1" s="142" t="s">
        <v>258</v>
      </c>
      <c r="B1" s="40"/>
      <c r="C1" s="40"/>
      <c r="D1" s="40"/>
      <c r="F1" s="146" t="s">
        <v>35</v>
      </c>
      <c r="G1" s="36"/>
      <c r="H1" s="36"/>
      <c r="I1" s="36"/>
      <c r="N1" s="143" t="s">
        <v>33</v>
      </c>
      <c r="O1" s="36"/>
      <c r="P1" s="36"/>
      <c r="Q1" s="36"/>
      <c r="R1" s="36"/>
      <c r="T1" s="145" t="s">
        <v>34</v>
      </c>
    </row>
    <row r="2" spans="1:20" ht="15.75">
      <c r="A2" s="135" t="s">
        <v>20</v>
      </c>
      <c r="B2" s="41" t="s">
        <v>29</v>
      </c>
      <c r="C2" s="41" t="s">
        <v>30</v>
      </c>
      <c r="D2" s="41" t="s">
        <v>31</v>
      </c>
      <c r="F2" t="s">
        <v>278</v>
      </c>
      <c r="G2" s="95" t="e">
        <f>+ROUND(I2/$I$16,2)</f>
        <v>#DIV/0!</v>
      </c>
      <c r="H2" s="31" t="e">
        <f>+CONCATENATE("(",G2*100,"%)  ",F2)</f>
        <v>#DIV/0!</v>
      </c>
      <c r="I2" s="23">
        <f>+C39</f>
        <v>0</v>
      </c>
      <c r="N2" s="34" t="s">
        <v>0</v>
      </c>
      <c r="O2" t="s">
        <v>1</v>
      </c>
      <c r="P2" t="s">
        <v>2</v>
      </c>
      <c r="Q2" s="1" t="s">
        <v>3</v>
      </c>
      <c r="R2" s="1" t="s">
        <v>73</v>
      </c>
      <c r="T2" s="126" t="str">
        <f>+Summary!$A$6</f>
        <v>Gross Salary</v>
      </c>
    </row>
    <row r="3" spans="1:20">
      <c r="A3" s="126" t="str">
        <f>+Summary!$A$6</f>
        <v>Gross Salary</v>
      </c>
      <c r="B3" s="23">
        <f>+VLOOKUP(A3,Summary!$A$2:$N$44,5,FALSE)</f>
        <v>0</v>
      </c>
      <c r="C3" s="23">
        <f t="shared" ref="C3:C8" si="0">+SUMIF($Q:$Q,$A3,$P:$P)</f>
        <v>0</v>
      </c>
      <c r="D3" s="25">
        <f t="shared" ref="D3:D8" si="1">+C3-B3</f>
        <v>0</v>
      </c>
      <c r="F3" t="s">
        <v>15</v>
      </c>
      <c r="G3" s="95" t="e">
        <f t="shared" ref="G3:G15" si="2">+ROUND(I3/$I$16,2)</f>
        <v>#DIV/0!</v>
      </c>
      <c r="H3" s="31" t="e">
        <f t="shared" ref="H3:H15" si="3">+CONCATENATE("(",G3*100,"%)  ",F3)</f>
        <v>#DIV/0!</v>
      </c>
      <c r="I3" s="23">
        <f>+C25</f>
        <v>0</v>
      </c>
      <c r="N3" s="35"/>
      <c r="O3" s="1"/>
      <c r="P3" s="32">
        <v>500</v>
      </c>
      <c r="Q3" s="1" t="s">
        <v>17</v>
      </c>
      <c r="R3" s="1"/>
      <c r="T3" s="126" t="str">
        <f>+Summary!$A$7</f>
        <v>Insurance</v>
      </c>
    </row>
    <row r="4" spans="1:20">
      <c r="A4" s="126" t="str">
        <f>+Summary!$A$7</f>
        <v>Insurance</v>
      </c>
      <c r="B4" s="23">
        <f>+VLOOKUP(A4,Summary!$A$2:$N$44,5,FALSE)</f>
        <v>0</v>
      </c>
      <c r="C4" s="23">
        <f t="shared" si="0"/>
        <v>0</v>
      </c>
      <c r="D4" s="25">
        <f t="shared" si="1"/>
        <v>0</v>
      </c>
      <c r="F4" t="s">
        <v>12</v>
      </c>
      <c r="G4" s="95" t="e">
        <f t="shared" si="2"/>
        <v>#DIV/0!</v>
      </c>
      <c r="H4" s="31" t="e">
        <f t="shared" si="3"/>
        <v>#DIV/0!</v>
      </c>
      <c r="I4" s="23">
        <f>+C20</f>
        <v>0</v>
      </c>
      <c r="N4" s="35"/>
      <c r="O4" s="1"/>
      <c r="P4" s="32">
        <v>250</v>
      </c>
      <c r="Q4" s="1" t="s">
        <v>17</v>
      </c>
      <c r="R4" s="1"/>
      <c r="T4" s="126" t="str">
        <f>+Summary!$A$8</f>
        <v>Taxes</v>
      </c>
    </row>
    <row r="5" spans="1:20">
      <c r="A5" s="126" t="str">
        <f>+Summary!$A$8</f>
        <v>Taxes</v>
      </c>
      <c r="B5" s="23">
        <f>+VLOOKUP(A5,Summary!$A$2:$N$44,5,FALSE)</f>
        <v>0</v>
      </c>
      <c r="C5" s="23">
        <f t="shared" si="0"/>
        <v>0</v>
      </c>
      <c r="D5" s="25">
        <f t="shared" si="1"/>
        <v>0</v>
      </c>
      <c r="F5" t="s">
        <v>23</v>
      </c>
      <c r="G5" s="95" t="e">
        <f t="shared" si="2"/>
        <v>#DIV/0!</v>
      </c>
      <c r="H5" s="31" t="e">
        <f t="shared" si="3"/>
        <v>#DIV/0!</v>
      </c>
      <c r="I5" s="23">
        <f>+C22</f>
        <v>0</v>
      </c>
      <c r="N5" s="35"/>
      <c r="O5" s="1"/>
      <c r="P5" s="32"/>
      <c r="Q5" s="1" t="s">
        <v>17</v>
      </c>
      <c r="R5" s="1"/>
      <c r="T5" s="126" t="str">
        <f>+Summary!$A$9</f>
        <v>Divd/Int/CG</v>
      </c>
    </row>
    <row r="6" spans="1:20">
      <c r="A6" s="126" t="str">
        <f>+Summary!$A$9</f>
        <v>Divd/Int/CG</v>
      </c>
      <c r="B6" s="23">
        <f>+VLOOKUP(A6,Summary!$A$2:$N$44,5,FALSE)</f>
        <v>0</v>
      </c>
      <c r="C6" s="23">
        <f t="shared" si="0"/>
        <v>0</v>
      </c>
      <c r="D6" s="25">
        <f t="shared" si="1"/>
        <v>0</v>
      </c>
      <c r="F6" t="s">
        <v>24</v>
      </c>
      <c r="G6" s="95" t="e">
        <f t="shared" si="2"/>
        <v>#DIV/0!</v>
      </c>
      <c r="H6" s="31" t="e">
        <f t="shared" si="3"/>
        <v>#DIV/0!</v>
      </c>
      <c r="I6" s="23">
        <f>+C23</f>
        <v>0</v>
      </c>
      <c r="N6" s="35"/>
      <c r="O6" s="1"/>
      <c r="P6" s="32"/>
      <c r="Q6" s="1" t="s">
        <v>17</v>
      </c>
      <c r="R6" s="1"/>
      <c r="T6" s="126" t="str">
        <f>+Summary!$A$10</f>
        <v>Reimbursement</v>
      </c>
    </row>
    <row r="7" spans="1:20">
      <c r="A7" s="126" t="str">
        <f>+Summary!$A$10</f>
        <v>Reimbursement</v>
      </c>
      <c r="B7" s="23">
        <f>+VLOOKUP(A7,Summary!$A$2:$N$44,5,FALSE)</f>
        <v>0</v>
      </c>
      <c r="C7" s="23">
        <f t="shared" si="0"/>
        <v>0</v>
      </c>
      <c r="D7" s="25">
        <f t="shared" si="1"/>
        <v>0</v>
      </c>
      <c r="F7" t="s">
        <v>13</v>
      </c>
      <c r="G7" s="95" t="e">
        <f t="shared" si="2"/>
        <v>#DIV/0!</v>
      </c>
      <c r="H7" s="31" t="e">
        <f t="shared" si="3"/>
        <v>#DIV/0!</v>
      </c>
      <c r="I7" s="23">
        <f>+C21</f>
        <v>0</v>
      </c>
      <c r="N7" s="35"/>
      <c r="O7" s="1"/>
      <c r="P7" s="32"/>
      <c r="Q7" s="1" t="s">
        <v>17</v>
      </c>
      <c r="R7" s="1"/>
      <c r="T7" s="126" t="str">
        <f>+Summary!$A$11</f>
        <v>Open</v>
      </c>
    </row>
    <row r="8" spans="1:20">
      <c r="A8" s="126" t="str">
        <f>+Summary!$A$11</f>
        <v>Open</v>
      </c>
      <c r="B8" s="23">
        <f>+VLOOKUP(A8,Summary!$A$2:$N$44,5,FALSE)</f>
        <v>0</v>
      </c>
      <c r="C8" s="23">
        <f t="shared" si="0"/>
        <v>0</v>
      </c>
      <c r="D8" s="25">
        <f t="shared" si="1"/>
        <v>0</v>
      </c>
      <c r="F8" t="s">
        <v>7</v>
      </c>
      <c r="G8" s="95" t="e">
        <f t="shared" si="2"/>
        <v>#DIV/0!</v>
      </c>
      <c r="H8" s="31" t="e">
        <f t="shared" si="3"/>
        <v>#DIV/0!</v>
      </c>
      <c r="I8" s="23">
        <f>+C19</f>
        <v>0</v>
      </c>
      <c r="N8" s="35"/>
      <c r="O8" s="1"/>
      <c r="P8" s="32"/>
      <c r="Q8" s="1" t="s">
        <v>17</v>
      </c>
      <c r="R8" s="1"/>
      <c r="T8" s="126" t="str">
        <f>+Summary!$A$15</f>
        <v>Mortgage</v>
      </c>
    </row>
    <row r="9" spans="1:20" ht="15.75">
      <c r="A9" s="139" t="s">
        <v>38</v>
      </c>
      <c r="B9" s="26">
        <f>+SUM(B3:B8)</f>
        <v>0</v>
      </c>
      <c r="C9" s="26">
        <f>+SUM(C3:C8)</f>
        <v>0</v>
      </c>
      <c r="D9" s="26">
        <f>+SUM(D3:D8)</f>
        <v>0</v>
      </c>
      <c r="F9" t="s">
        <v>14</v>
      </c>
      <c r="G9" s="95" t="e">
        <f t="shared" si="2"/>
        <v>#DIV/0!</v>
      </c>
      <c r="H9" s="31" t="e">
        <f t="shared" si="3"/>
        <v>#DIV/0!</v>
      </c>
      <c r="I9" s="23">
        <f>+C24</f>
        <v>0</v>
      </c>
      <c r="N9" s="35"/>
      <c r="O9" s="1"/>
      <c r="P9" s="32"/>
      <c r="Q9" s="1" t="s">
        <v>17</v>
      </c>
      <c r="R9" s="1"/>
      <c r="T9" s="126" t="str">
        <f>+Summary!$A$16</f>
        <v>Property Taxes</v>
      </c>
    </row>
    <row r="10" spans="1:20">
      <c r="D10" s="25"/>
      <c r="F10" t="s">
        <v>10</v>
      </c>
      <c r="G10" s="95" t="e">
        <f t="shared" si="2"/>
        <v>#DIV/0!</v>
      </c>
      <c r="H10" s="31" t="e">
        <f t="shared" si="3"/>
        <v>#DIV/0!</v>
      </c>
      <c r="I10" s="23">
        <f>+C15</f>
        <v>0</v>
      </c>
      <c r="N10" s="35"/>
      <c r="O10" s="1"/>
      <c r="P10" s="32"/>
      <c r="Q10" s="1" t="s">
        <v>17</v>
      </c>
      <c r="R10" s="1"/>
      <c r="T10" s="126" t="str">
        <f>+Summary!$A$17</f>
        <v>Utilities</v>
      </c>
    </row>
    <row r="11" spans="1:20" ht="15.75">
      <c r="A11" s="135" t="s">
        <v>25</v>
      </c>
      <c r="D11" s="25"/>
      <c r="F11" t="s">
        <v>4</v>
      </c>
      <c r="G11" s="95" t="e">
        <f t="shared" si="2"/>
        <v>#DIV/0!</v>
      </c>
      <c r="H11" s="31" t="e">
        <f t="shared" si="3"/>
        <v>#DIV/0!</v>
      </c>
      <c r="I11" s="23">
        <f>+C18</f>
        <v>0</v>
      </c>
      <c r="N11" s="35"/>
      <c r="O11" s="1"/>
      <c r="P11" s="32"/>
      <c r="Q11" s="1" t="s">
        <v>17</v>
      </c>
      <c r="R11" s="1"/>
      <c r="T11" s="126" t="str">
        <f>+Summary!$A$18</f>
        <v>Slush</v>
      </c>
    </row>
    <row r="12" spans="1:20">
      <c r="A12" s="126" t="str">
        <f>+Summary!$A$15</f>
        <v>Mortgage</v>
      </c>
      <c r="B12" s="23">
        <f>+VLOOKUP(A12,Summary!$A$2:$N$44,5,FALSE)</f>
        <v>0</v>
      </c>
      <c r="C12" s="23">
        <f t="shared" ref="C12:C30" si="4">+SUMIF($Q:$Q,$A12,$P:$P)</f>
        <v>0</v>
      </c>
      <c r="D12" s="25">
        <f>+C12-B12</f>
        <v>0</v>
      </c>
      <c r="F12" t="s">
        <v>11</v>
      </c>
      <c r="G12" s="95" t="e">
        <f t="shared" si="2"/>
        <v>#DIV/0!</v>
      </c>
      <c r="H12" s="31" t="e">
        <f t="shared" si="3"/>
        <v>#DIV/0!</v>
      </c>
      <c r="I12" s="23">
        <f>+C17</f>
        <v>0</v>
      </c>
      <c r="N12" s="35"/>
      <c r="O12" s="1"/>
      <c r="P12" s="32"/>
      <c r="Q12" s="1" t="s">
        <v>17</v>
      </c>
      <c r="R12" s="1"/>
      <c r="T12" s="126" t="str">
        <f>+Summary!$A$19</f>
        <v>Kids</v>
      </c>
    </row>
    <row r="13" spans="1:20">
      <c r="A13" s="126" t="str">
        <f>+Summary!$A$16</f>
        <v>Property Taxes</v>
      </c>
      <c r="B13" s="23">
        <f>+VLOOKUP(A13,Summary!$A$2:$N$44,5,FALSE)</f>
        <v>0</v>
      </c>
      <c r="C13" s="23">
        <f t="shared" si="4"/>
        <v>0</v>
      </c>
      <c r="D13" s="25">
        <f t="shared" ref="D13:D31" si="5">+C13-B13</f>
        <v>0</v>
      </c>
      <c r="F13" t="s">
        <v>6</v>
      </c>
      <c r="G13" s="95" t="e">
        <f t="shared" si="2"/>
        <v>#DIV/0!</v>
      </c>
      <c r="H13" s="31" t="e">
        <f t="shared" si="3"/>
        <v>#DIV/0!</v>
      </c>
      <c r="I13" s="23">
        <f>+C16</f>
        <v>0</v>
      </c>
      <c r="N13" s="35"/>
      <c r="O13" s="1"/>
      <c r="P13" s="32"/>
      <c r="Q13" s="1" t="s">
        <v>17</v>
      </c>
      <c r="R13" s="1"/>
      <c r="T13" s="126" t="str">
        <f>+Summary!$A$20</f>
        <v>Auto/Fuel</v>
      </c>
    </row>
    <row r="14" spans="1:20">
      <c r="A14" s="126" t="str">
        <f>+Summary!$A$17</f>
        <v>Utilities</v>
      </c>
      <c r="B14" s="23">
        <f>+VLOOKUP(A14,Summary!$A$2:$N$44,5,FALSE)</f>
        <v>0</v>
      </c>
      <c r="C14" s="23">
        <f t="shared" si="4"/>
        <v>0</v>
      </c>
      <c r="D14" s="25">
        <f t="shared" si="5"/>
        <v>0</v>
      </c>
      <c r="F14" t="s">
        <v>5</v>
      </c>
      <c r="G14" s="95" t="e">
        <f t="shared" si="2"/>
        <v>#DIV/0!</v>
      </c>
      <c r="H14" s="31" t="e">
        <f t="shared" si="3"/>
        <v>#DIV/0!</v>
      </c>
      <c r="I14" s="23">
        <f>+C14</f>
        <v>0</v>
      </c>
      <c r="N14" s="35"/>
      <c r="O14" s="1"/>
      <c r="P14" s="32"/>
      <c r="Q14" s="1" t="s">
        <v>17</v>
      </c>
      <c r="R14" s="1"/>
      <c r="T14" s="126" t="str">
        <f>+Summary!$A$21</f>
        <v>Groceries</v>
      </c>
    </row>
    <row r="15" spans="1:20">
      <c r="A15" s="126" t="str">
        <f>+Summary!$A$18</f>
        <v>Slush</v>
      </c>
      <c r="B15" s="23">
        <f>+VLOOKUP(A15,Summary!$A$2:$N$44,5,FALSE)</f>
        <v>0</v>
      </c>
      <c r="C15" s="23">
        <f t="shared" si="4"/>
        <v>0</v>
      </c>
      <c r="D15" s="25">
        <f t="shared" si="5"/>
        <v>0</v>
      </c>
      <c r="F15" t="s">
        <v>9</v>
      </c>
      <c r="G15" s="95" t="e">
        <f t="shared" si="2"/>
        <v>#DIV/0!</v>
      </c>
      <c r="H15" s="31" t="e">
        <f t="shared" si="3"/>
        <v>#DIV/0!</v>
      </c>
      <c r="I15" s="23">
        <f>+C12+C13</f>
        <v>0</v>
      </c>
      <c r="N15" s="35"/>
      <c r="O15" s="1"/>
      <c r="P15" s="32"/>
      <c r="Q15" s="1" t="s">
        <v>17</v>
      </c>
      <c r="R15" s="1"/>
      <c r="T15" s="126" t="str">
        <f>+Summary!$A$22</f>
        <v>Travel</v>
      </c>
    </row>
    <row r="16" spans="1:20">
      <c r="A16" s="126" t="str">
        <f>+Summary!$A$19</f>
        <v>Kids</v>
      </c>
      <c r="B16" s="23">
        <f>+VLOOKUP(A16,Summary!$A$2:$N$44,5,FALSE)</f>
        <v>0</v>
      </c>
      <c r="C16" s="23">
        <f t="shared" si="4"/>
        <v>0</v>
      </c>
      <c r="D16" s="25">
        <f t="shared" si="5"/>
        <v>0</v>
      </c>
      <c r="I16" s="26">
        <f>+SUM(I2:I15)</f>
        <v>0</v>
      </c>
      <c r="N16" s="35"/>
      <c r="O16" s="1"/>
      <c r="P16" s="32"/>
      <c r="Q16" s="1" t="s">
        <v>17</v>
      </c>
      <c r="R16" s="1"/>
      <c r="T16" s="126" t="str">
        <f>+Summary!$A$23</f>
        <v>Dining</v>
      </c>
    </row>
    <row r="17" spans="1:20">
      <c r="A17" s="126" t="str">
        <f>+Summary!$A$20</f>
        <v>Auto/Fuel</v>
      </c>
      <c r="B17" s="23">
        <f>+VLOOKUP(A17,Summary!$A$2:$N$44,5,FALSE)</f>
        <v>0</v>
      </c>
      <c r="C17" s="23">
        <f t="shared" si="4"/>
        <v>0</v>
      </c>
      <c r="D17" s="25">
        <f t="shared" si="5"/>
        <v>0</v>
      </c>
      <c r="N17" s="35"/>
      <c r="O17" s="1"/>
      <c r="P17" s="32"/>
      <c r="Q17" s="1" t="s">
        <v>17</v>
      </c>
      <c r="R17" s="1"/>
      <c r="T17" s="126" t="str">
        <f>+Summary!$A$24</f>
        <v>Home Goods</v>
      </c>
    </row>
    <row r="18" spans="1:20">
      <c r="A18" s="126" t="str">
        <f>+Summary!$A$21</f>
        <v>Groceries</v>
      </c>
      <c r="B18" s="23">
        <f>+VLOOKUP(A18,Summary!$A$2:$N$44,5,FALSE)</f>
        <v>0</v>
      </c>
      <c r="C18" s="23">
        <f t="shared" si="4"/>
        <v>0</v>
      </c>
      <c r="D18" s="25">
        <f t="shared" si="5"/>
        <v>0</v>
      </c>
      <c r="N18" s="35"/>
      <c r="O18" s="1"/>
      <c r="P18" s="32"/>
      <c r="Q18" s="1" t="s">
        <v>17</v>
      </c>
      <c r="R18" s="1"/>
      <c r="T18" s="126" t="str">
        <f>+Summary!$A$25</f>
        <v>Miscellaneous</v>
      </c>
    </row>
    <row r="19" spans="1:20">
      <c r="A19" s="126" t="str">
        <f>+Summary!$A$22</f>
        <v>Travel</v>
      </c>
      <c r="B19" s="23">
        <f>+VLOOKUP(A19,Summary!$A$2:$N$44,5,FALSE)</f>
        <v>0</v>
      </c>
      <c r="C19" s="23">
        <f t="shared" si="4"/>
        <v>0</v>
      </c>
      <c r="D19" s="25">
        <f t="shared" si="5"/>
        <v>0</v>
      </c>
      <c r="N19" s="35"/>
      <c r="O19" s="1"/>
      <c r="P19" s="32"/>
      <c r="Q19" s="1" t="s">
        <v>17</v>
      </c>
      <c r="R19" s="1"/>
      <c r="T19" s="126" t="str">
        <f>+Summary!$A$26</f>
        <v>Personal Items</v>
      </c>
    </row>
    <row r="20" spans="1:20">
      <c r="A20" s="126" t="str">
        <f>+Summary!$A$23</f>
        <v>Dining</v>
      </c>
      <c r="B20" s="23">
        <f>+VLOOKUP(A20,Summary!$A$2:$N$44,5,FALSE)</f>
        <v>0</v>
      </c>
      <c r="C20" s="23">
        <f t="shared" si="4"/>
        <v>0</v>
      </c>
      <c r="D20" s="25">
        <f t="shared" si="5"/>
        <v>0</v>
      </c>
      <c r="N20" s="35"/>
      <c r="O20" s="1"/>
      <c r="P20" s="32"/>
      <c r="Q20" s="1" t="s">
        <v>17</v>
      </c>
      <c r="R20" s="1"/>
      <c r="T20" s="126" t="str">
        <f>+Summary!$A$27</f>
        <v>Pets</v>
      </c>
    </row>
    <row r="21" spans="1:20">
      <c r="A21" s="126" t="str">
        <f>+Summary!$A$24</f>
        <v>Home Goods</v>
      </c>
      <c r="B21" s="23">
        <f>+VLOOKUP(A21,Summary!$A$2:$N$44,5,FALSE)</f>
        <v>0</v>
      </c>
      <c r="C21" s="23">
        <f t="shared" si="4"/>
        <v>0</v>
      </c>
      <c r="D21" s="25">
        <f t="shared" si="5"/>
        <v>0</v>
      </c>
      <c r="N21" s="35"/>
      <c r="O21" s="1"/>
      <c r="P21" s="32"/>
      <c r="Q21" s="1" t="s">
        <v>17</v>
      </c>
      <c r="R21" s="1"/>
      <c r="T21" s="126" t="str">
        <f>+Summary!$A$28</f>
        <v>Entertainment</v>
      </c>
    </row>
    <row r="22" spans="1:20">
      <c r="A22" s="126" t="str">
        <f>+Summary!$A$25</f>
        <v>Miscellaneous</v>
      </c>
      <c r="B22" s="23">
        <f>+VLOOKUP(A22,Summary!$A$2:$N$44,5,FALSE)</f>
        <v>0</v>
      </c>
      <c r="C22" s="23">
        <f t="shared" si="4"/>
        <v>0</v>
      </c>
      <c r="D22" s="25">
        <f t="shared" si="5"/>
        <v>0</v>
      </c>
      <c r="N22" s="35"/>
      <c r="O22" s="1"/>
      <c r="P22" s="32"/>
      <c r="Q22" s="1" t="s">
        <v>17</v>
      </c>
      <c r="R22" s="1"/>
      <c r="T22" s="126" t="str">
        <f>+Summary!$A$29</f>
        <v>Christmas</v>
      </c>
    </row>
    <row r="23" spans="1:20">
      <c r="A23" s="126" t="str">
        <f>+Summary!$A$26</f>
        <v>Personal Items</v>
      </c>
      <c r="B23" s="23">
        <f>+VLOOKUP(A23,Summary!$A$2:$N$44,5,FALSE)</f>
        <v>0</v>
      </c>
      <c r="C23" s="23">
        <f t="shared" si="4"/>
        <v>0</v>
      </c>
      <c r="D23" s="25">
        <f t="shared" si="5"/>
        <v>0</v>
      </c>
      <c r="N23" s="35"/>
      <c r="O23" s="1"/>
      <c r="P23" s="32"/>
      <c r="Q23" s="1" t="s">
        <v>17</v>
      </c>
      <c r="R23" s="1"/>
      <c r="T23" s="126" t="str">
        <f>+Summary!$A$30</f>
        <v>x</v>
      </c>
    </row>
    <row r="24" spans="1:20">
      <c r="A24" s="126" t="str">
        <f>+Summary!$A$27</f>
        <v>Pets</v>
      </c>
      <c r="B24" s="23">
        <f>+VLOOKUP(A24,Summary!$A$2:$N$44,5,FALSE)</f>
        <v>0</v>
      </c>
      <c r="C24" s="23">
        <f t="shared" si="4"/>
        <v>0</v>
      </c>
      <c r="D24" s="25">
        <f t="shared" si="5"/>
        <v>0</v>
      </c>
      <c r="N24" s="35"/>
      <c r="O24" s="1"/>
      <c r="P24" s="32"/>
      <c r="Q24" s="1" t="s">
        <v>17</v>
      </c>
      <c r="R24" s="1"/>
      <c r="T24" s="126" t="str">
        <f>+Summary!$A$31</f>
        <v>x</v>
      </c>
    </row>
    <row r="25" spans="1:20">
      <c r="A25" s="126" t="str">
        <f>+Summary!$A$28</f>
        <v>Entertainment</v>
      </c>
      <c r="B25" s="23">
        <f>+VLOOKUP(A25,Summary!$A$2:$N$44,5,FALSE)</f>
        <v>0</v>
      </c>
      <c r="C25" s="23">
        <f t="shared" si="4"/>
        <v>0</v>
      </c>
      <c r="D25" s="25">
        <f t="shared" si="5"/>
        <v>0</v>
      </c>
      <c r="N25" s="35"/>
      <c r="O25" s="1"/>
      <c r="P25" s="32"/>
      <c r="Q25" s="1" t="s">
        <v>17</v>
      </c>
      <c r="R25" s="1"/>
      <c r="T25" s="126" t="str">
        <f>+Summary!$A$32</f>
        <v>x</v>
      </c>
    </row>
    <row r="26" spans="1:20">
      <c r="A26" s="126" t="str">
        <f>+Summary!$A$29</f>
        <v>Christmas</v>
      </c>
      <c r="B26" s="23">
        <f>+VLOOKUP(A26,Summary!$A$2:$N$44,5,FALSE)</f>
        <v>0</v>
      </c>
      <c r="C26" s="23">
        <f t="shared" si="4"/>
        <v>0</v>
      </c>
      <c r="D26" s="25">
        <f t="shared" si="5"/>
        <v>0</v>
      </c>
      <c r="N26" s="35"/>
      <c r="O26" s="1"/>
      <c r="P26" s="32"/>
      <c r="Q26" s="1" t="s">
        <v>17</v>
      </c>
      <c r="R26" s="1"/>
      <c r="T26" s="126" t="str">
        <f>+Summary!$A$33</f>
        <v>x</v>
      </c>
    </row>
    <row r="27" spans="1:20">
      <c r="A27" s="126" t="str">
        <f>+Summary!$A$30</f>
        <v>x</v>
      </c>
      <c r="B27" s="23">
        <f>+VLOOKUP(A27,Summary!$A$2:$N$44,5,FALSE)</f>
        <v>0</v>
      </c>
      <c r="C27" s="23">
        <f t="shared" si="4"/>
        <v>750</v>
      </c>
      <c r="D27" s="25">
        <f t="shared" si="5"/>
        <v>750</v>
      </c>
      <c r="N27" s="35"/>
      <c r="O27" s="1"/>
      <c r="P27" s="32"/>
      <c r="Q27" s="1" t="s">
        <v>17</v>
      </c>
      <c r="R27" s="1"/>
      <c r="T27" s="126" t="str">
        <f>+Summary!$A$37</f>
        <v>Health Savings</v>
      </c>
    </row>
    <row r="28" spans="1:20">
      <c r="A28" s="126" t="str">
        <f>+Summary!$A$31</f>
        <v>x</v>
      </c>
      <c r="B28" s="23">
        <f>+VLOOKUP(A28,Summary!$A$2:$N$44,5,FALSE)</f>
        <v>0</v>
      </c>
      <c r="C28" s="23">
        <f t="shared" si="4"/>
        <v>750</v>
      </c>
      <c r="D28" s="25">
        <f t="shared" si="5"/>
        <v>750</v>
      </c>
      <c r="N28" s="35"/>
      <c r="O28" s="1"/>
      <c r="P28" s="32"/>
      <c r="Q28" s="1" t="s">
        <v>17</v>
      </c>
      <c r="R28" s="1"/>
      <c r="T28" s="126" t="str">
        <f>+Summary!$A$38</f>
        <v>401(k)</v>
      </c>
    </row>
    <row r="29" spans="1:20">
      <c r="A29" s="126" t="str">
        <f>+Summary!$A$32</f>
        <v>x</v>
      </c>
      <c r="B29" s="23">
        <f>+VLOOKUP(A29,Summary!$A$2:$N$44,5,FALSE)</f>
        <v>0</v>
      </c>
      <c r="C29" s="23">
        <f t="shared" si="4"/>
        <v>750</v>
      </c>
      <c r="D29" s="25">
        <f t="shared" si="5"/>
        <v>750</v>
      </c>
      <c r="N29" s="35"/>
      <c r="O29" s="1"/>
      <c r="P29" s="32"/>
      <c r="Q29" s="1" t="s">
        <v>17</v>
      </c>
      <c r="R29" s="1"/>
      <c r="T29" s="126" t="str">
        <f>+Summary!$A$39</f>
        <v>IRA</v>
      </c>
    </row>
    <row r="30" spans="1:20">
      <c r="A30" s="126" t="str">
        <f>+Summary!$A$33</f>
        <v>x</v>
      </c>
      <c r="B30" s="23">
        <f>+VLOOKUP(A30,Summary!$A$2:$N$44,5,FALSE)</f>
        <v>0</v>
      </c>
      <c r="C30" s="23">
        <f t="shared" si="4"/>
        <v>750</v>
      </c>
      <c r="D30" s="25">
        <f t="shared" si="5"/>
        <v>750</v>
      </c>
      <c r="N30" s="35"/>
      <c r="O30" s="1"/>
      <c r="P30" s="32"/>
      <c r="Q30" s="1" t="s">
        <v>17</v>
      </c>
      <c r="R30" s="1"/>
      <c r="T30" s="126" t="str">
        <f>+Summary!$A$40</f>
        <v>Taxable</v>
      </c>
    </row>
    <row r="31" spans="1:20" ht="15.75">
      <c r="A31" s="139" t="s">
        <v>39</v>
      </c>
      <c r="B31" s="26">
        <f>+SUM(B12:B30)</f>
        <v>0</v>
      </c>
      <c r="C31" s="26">
        <f>+SUM(C12:C30)</f>
        <v>3000</v>
      </c>
      <c r="D31" s="26">
        <f t="shared" si="5"/>
        <v>3000</v>
      </c>
      <c r="N31" s="35"/>
      <c r="O31" s="1"/>
      <c r="P31" s="32"/>
      <c r="Q31" s="1" t="s">
        <v>17</v>
      </c>
      <c r="R31" s="1"/>
      <c r="T31" s="126" t="str">
        <f>+Summary!$A$41</f>
        <v>Cash</v>
      </c>
    </row>
    <row r="32" spans="1:20">
      <c r="D32" s="25"/>
      <c r="N32" s="35"/>
      <c r="O32" s="1"/>
      <c r="P32" s="32"/>
      <c r="Q32" s="1" t="s">
        <v>17</v>
      </c>
      <c r="R32" s="1"/>
    </row>
    <row r="33" spans="1:20" ht="15.75">
      <c r="A33" s="135" t="s">
        <v>273</v>
      </c>
      <c r="D33" s="25"/>
      <c r="N33" s="35"/>
      <c r="O33" s="1"/>
      <c r="P33" s="32"/>
      <c r="Q33" s="1" t="s">
        <v>17</v>
      </c>
      <c r="R33" s="1"/>
    </row>
    <row r="34" spans="1:20">
      <c r="A34" s="126" t="str">
        <f>+Summary!$A$37</f>
        <v>Health Savings</v>
      </c>
      <c r="B34" s="23">
        <f>+VLOOKUP(A34,Summary!$A$2:$N$44,5,FALSE)</f>
        <v>0</v>
      </c>
      <c r="C34" s="23">
        <f>+SUMIF($Q:$Q,$A34,$P:$P)</f>
        <v>0</v>
      </c>
      <c r="D34" s="25">
        <f>+C34-B34</f>
        <v>0</v>
      </c>
      <c r="N34" s="35"/>
      <c r="O34" s="1"/>
      <c r="P34" s="32"/>
      <c r="Q34" s="1" t="s">
        <v>17</v>
      </c>
      <c r="R34" s="1"/>
    </row>
    <row r="35" spans="1:20">
      <c r="A35" s="126" t="str">
        <f>+Summary!$A$38</f>
        <v>401(k)</v>
      </c>
      <c r="B35" s="23">
        <f>+VLOOKUP(A35,Summary!$A$2:$N$44,5,FALSE)</f>
        <v>0</v>
      </c>
      <c r="C35" s="23">
        <f>+SUMIF($Q:$Q,$A35,$P:$P)</f>
        <v>0</v>
      </c>
      <c r="D35" s="25">
        <f t="shared" ref="D35:D38" si="6">+C35-B35</f>
        <v>0</v>
      </c>
      <c r="N35" s="35"/>
      <c r="O35" s="1"/>
      <c r="P35" s="32"/>
      <c r="Q35" s="1" t="s">
        <v>17</v>
      </c>
      <c r="R35" s="1"/>
    </row>
    <row r="36" spans="1:20">
      <c r="A36" s="126" t="str">
        <f>+Summary!$A$39</f>
        <v>IRA</v>
      </c>
      <c r="B36" s="23">
        <f>+VLOOKUP(A36,Summary!$A$2:$N$44,5,FALSE)</f>
        <v>0</v>
      </c>
      <c r="C36" s="23">
        <f>+SUMIF($Q:$Q,$A36,$P:$P)</f>
        <v>0</v>
      </c>
      <c r="D36" s="25">
        <f t="shared" si="6"/>
        <v>0</v>
      </c>
      <c r="N36" s="35"/>
      <c r="O36" s="1"/>
      <c r="P36" s="32"/>
      <c r="Q36" s="1" t="s">
        <v>17</v>
      </c>
      <c r="R36" s="1"/>
    </row>
    <row r="37" spans="1:20">
      <c r="A37" s="126" t="str">
        <f>+Summary!$A$40</f>
        <v>Taxable</v>
      </c>
      <c r="B37" s="23">
        <f>+VLOOKUP(A37,Summary!$A$2:$N$44,5,FALSE)</f>
        <v>0</v>
      </c>
      <c r="C37" s="23">
        <f>+SUMIF($Q:$Q,$A37,$P:$P)</f>
        <v>0</v>
      </c>
      <c r="D37" s="25">
        <f t="shared" si="6"/>
        <v>0</v>
      </c>
      <c r="N37" s="35"/>
      <c r="O37" s="1"/>
      <c r="P37" s="32"/>
      <c r="Q37" s="1" t="s">
        <v>17</v>
      </c>
      <c r="R37" s="1"/>
      <c r="T37"/>
    </row>
    <row r="38" spans="1:20">
      <c r="A38" s="126" t="str">
        <f>+Summary!$A$41</f>
        <v>Cash</v>
      </c>
      <c r="B38" s="23">
        <f>+VLOOKUP(A38,Summary!$A$2:$N$44,5,FALSE)</f>
        <v>0</v>
      </c>
      <c r="C38" s="23">
        <f>+SUMIF($Q:$Q,$A38,$P:$P)</f>
        <v>0</v>
      </c>
      <c r="D38" s="25">
        <f t="shared" si="6"/>
        <v>0</v>
      </c>
      <c r="N38" s="35"/>
      <c r="O38" s="1"/>
      <c r="P38" s="32"/>
      <c r="Q38" s="1" t="s">
        <v>17</v>
      </c>
      <c r="R38" s="1"/>
      <c r="T38"/>
    </row>
    <row r="39" spans="1:20" ht="15.75">
      <c r="A39" s="139" t="s">
        <v>274</v>
      </c>
      <c r="B39" s="26">
        <f>+SUM(B34:B38)</f>
        <v>0</v>
      </c>
      <c r="C39" s="26">
        <f>+SUM(C34:C38)</f>
        <v>0</v>
      </c>
      <c r="D39" s="26">
        <f>+C39-B39</f>
        <v>0</v>
      </c>
      <c r="N39" s="35"/>
      <c r="O39" s="1"/>
      <c r="P39" s="32"/>
      <c r="Q39" s="1" t="s">
        <v>17</v>
      </c>
      <c r="R39" s="1"/>
      <c r="T39"/>
    </row>
    <row r="40" spans="1:20">
      <c r="B40" s="25"/>
      <c r="C40" s="25"/>
      <c r="N40" s="35"/>
      <c r="O40" s="1"/>
      <c r="P40" s="32"/>
      <c r="Q40" s="1" t="s">
        <v>17</v>
      </c>
      <c r="R40" s="1"/>
      <c r="T40"/>
    </row>
    <row r="41" spans="1:20" ht="15.75">
      <c r="A41" s="135" t="s">
        <v>211</v>
      </c>
      <c r="B41" s="127">
        <f>+VLOOKUP(A41,Summary!$A$2:$N$44,5,FALSE)</f>
        <v>0</v>
      </c>
      <c r="C41" s="26">
        <f>+C9-C31-C39</f>
        <v>-3000</v>
      </c>
      <c r="D41" s="4"/>
      <c r="N41" s="35"/>
      <c r="O41" s="1"/>
      <c r="P41" s="32"/>
      <c r="Q41" s="1" t="s">
        <v>17</v>
      </c>
      <c r="R41" s="1"/>
      <c r="T41"/>
    </row>
    <row r="42" spans="1:20">
      <c r="N42" s="35"/>
      <c r="O42" s="1"/>
      <c r="P42" s="32"/>
      <c r="Q42" s="1" t="s">
        <v>17</v>
      </c>
      <c r="R42" s="1"/>
      <c r="T42"/>
    </row>
    <row r="43" spans="1:20">
      <c r="N43" s="35"/>
      <c r="O43" s="1"/>
      <c r="P43" s="32"/>
      <c r="Q43" s="1" t="s">
        <v>17</v>
      </c>
      <c r="R43" s="1"/>
      <c r="T43"/>
    </row>
    <row r="44" spans="1:20">
      <c r="N44" s="35"/>
      <c r="O44" s="1"/>
      <c r="P44" s="32"/>
      <c r="Q44" s="1" t="s">
        <v>17</v>
      </c>
      <c r="R44" s="1"/>
      <c r="T44" s="33"/>
    </row>
    <row r="45" spans="1:20">
      <c r="N45" s="35"/>
      <c r="O45" s="1"/>
      <c r="P45" s="32"/>
      <c r="Q45" s="1" t="s">
        <v>17</v>
      </c>
      <c r="R45" s="1"/>
      <c r="T45"/>
    </row>
    <row r="46" spans="1:20">
      <c r="C46" s="23"/>
      <c r="N46" s="35"/>
      <c r="O46" s="1"/>
      <c r="P46" s="32"/>
      <c r="Q46" s="1" t="s">
        <v>17</v>
      </c>
      <c r="R46" s="1"/>
      <c r="T46"/>
    </row>
    <row r="47" spans="1:20">
      <c r="N47" s="35"/>
      <c r="O47" s="1"/>
      <c r="P47" s="32"/>
      <c r="Q47" s="1" t="s">
        <v>17</v>
      </c>
      <c r="R47" s="1"/>
      <c r="T47"/>
    </row>
    <row r="48" spans="1:20">
      <c r="N48" s="35"/>
      <c r="O48" s="1"/>
      <c r="P48" s="32"/>
      <c r="Q48" s="1" t="s">
        <v>17</v>
      </c>
      <c r="R48" s="1"/>
      <c r="T48"/>
    </row>
    <row r="49" spans="3:20">
      <c r="C49" s="92"/>
      <c r="N49" s="35"/>
      <c r="O49" s="1"/>
      <c r="P49" s="32"/>
      <c r="Q49" s="1" t="s">
        <v>17</v>
      </c>
      <c r="R49" s="1"/>
      <c r="T49"/>
    </row>
    <row r="50" spans="3:20">
      <c r="N50" s="35"/>
      <c r="O50" s="1"/>
      <c r="P50" s="32"/>
      <c r="Q50" s="1" t="s">
        <v>17</v>
      </c>
      <c r="R50" s="1"/>
      <c r="T50"/>
    </row>
    <row r="51" spans="3:20">
      <c r="N51" s="35"/>
      <c r="O51" s="1"/>
      <c r="P51" s="32"/>
      <c r="Q51" s="1" t="s">
        <v>17</v>
      </c>
      <c r="R51" s="1"/>
      <c r="T51"/>
    </row>
    <row r="52" spans="3:20">
      <c r="N52" s="35"/>
      <c r="O52" s="1"/>
      <c r="P52" s="32"/>
      <c r="Q52" s="1" t="s">
        <v>17</v>
      </c>
      <c r="R52" s="1"/>
      <c r="T52"/>
    </row>
    <row r="53" spans="3:20">
      <c r="N53" s="35"/>
      <c r="O53" s="1"/>
      <c r="P53" s="32"/>
      <c r="Q53" s="1" t="s">
        <v>17</v>
      </c>
      <c r="R53" s="1"/>
      <c r="T53"/>
    </row>
    <row r="54" spans="3:20">
      <c r="N54" s="35"/>
      <c r="O54" s="1"/>
      <c r="P54" s="32"/>
      <c r="Q54" s="1" t="s">
        <v>17</v>
      </c>
      <c r="R54" s="1"/>
      <c r="T54"/>
    </row>
    <row r="55" spans="3:20">
      <c r="N55" s="35"/>
      <c r="O55" s="1"/>
      <c r="P55" s="32"/>
      <c r="Q55" s="1" t="s">
        <v>17</v>
      </c>
      <c r="R55" s="1"/>
      <c r="T55"/>
    </row>
    <row r="56" spans="3:20">
      <c r="N56" s="35"/>
      <c r="O56" s="1"/>
      <c r="P56" s="32"/>
      <c r="Q56" s="1" t="s">
        <v>17</v>
      </c>
      <c r="R56" s="1"/>
      <c r="T56"/>
    </row>
    <row r="57" spans="3:20">
      <c r="N57" s="35"/>
      <c r="O57" s="1"/>
      <c r="P57" s="32"/>
      <c r="Q57" s="1" t="s">
        <v>17</v>
      </c>
      <c r="R57" s="1"/>
      <c r="T57"/>
    </row>
    <row r="58" spans="3:20">
      <c r="N58" s="35"/>
      <c r="O58" s="1"/>
      <c r="P58" s="32"/>
      <c r="Q58" s="1" t="s">
        <v>17</v>
      </c>
      <c r="R58" s="1"/>
      <c r="T58"/>
    </row>
    <row r="59" spans="3:20">
      <c r="N59" s="35"/>
      <c r="O59" s="1"/>
      <c r="P59" s="32"/>
      <c r="Q59" s="1" t="s">
        <v>17</v>
      </c>
      <c r="R59" s="1"/>
      <c r="T59"/>
    </row>
    <row r="60" spans="3:20">
      <c r="N60" s="35"/>
      <c r="O60" s="1"/>
      <c r="P60" s="32"/>
      <c r="Q60" s="1" t="s">
        <v>17</v>
      </c>
      <c r="R60" s="1"/>
      <c r="T60"/>
    </row>
    <row r="61" spans="3:20">
      <c r="N61" s="35"/>
      <c r="O61" s="1"/>
      <c r="P61" s="32"/>
      <c r="Q61" s="1" t="s">
        <v>17</v>
      </c>
      <c r="R61" s="1"/>
      <c r="T61"/>
    </row>
    <row r="62" spans="3:20">
      <c r="N62" s="35"/>
      <c r="O62" s="1"/>
      <c r="P62" s="32"/>
      <c r="Q62" s="1" t="s">
        <v>17</v>
      </c>
      <c r="R62" s="1"/>
      <c r="T62"/>
    </row>
    <row r="63" spans="3:20">
      <c r="N63" s="35"/>
      <c r="O63" s="1"/>
      <c r="P63" s="32"/>
      <c r="Q63" s="1" t="s">
        <v>17</v>
      </c>
      <c r="R63" s="1"/>
      <c r="T63"/>
    </row>
    <row r="64" spans="3:20">
      <c r="N64" s="35"/>
      <c r="O64" s="1"/>
      <c r="P64" s="32"/>
      <c r="Q64" s="1" t="s">
        <v>17</v>
      </c>
      <c r="R64" s="1"/>
      <c r="T64"/>
    </row>
    <row r="65" spans="14:20">
      <c r="N65" s="35"/>
      <c r="O65" s="1"/>
      <c r="P65" s="32"/>
      <c r="Q65" s="1" t="s">
        <v>17</v>
      </c>
      <c r="R65" s="1"/>
      <c r="T65"/>
    </row>
    <row r="66" spans="14:20">
      <c r="N66" s="35"/>
      <c r="O66" s="1"/>
      <c r="P66" s="32"/>
      <c r="Q66" s="1" t="s">
        <v>17</v>
      </c>
      <c r="R66" s="1"/>
      <c r="T66"/>
    </row>
    <row r="67" spans="14:20">
      <c r="N67" s="35"/>
      <c r="O67" s="1"/>
      <c r="P67" s="32"/>
      <c r="Q67" s="1" t="s">
        <v>17</v>
      </c>
      <c r="R67" s="1"/>
      <c r="T67"/>
    </row>
    <row r="68" spans="14:20">
      <c r="N68" s="35"/>
      <c r="O68" s="1"/>
      <c r="P68" s="32"/>
      <c r="Q68" s="1" t="s">
        <v>17</v>
      </c>
      <c r="R68" s="1"/>
      <c r="T68"/>
    </row>
    <row r="69" spans="14:20">
      <c r="N69" s="35"/>
      <c r="O69" s="1"/>
      <c r="P69" s="32"/>
      <c r="Q69" s="1" t="s">
        <v>17</v>
      </c>
      <c r="R69" s="1"/>
      <c r="T69"/>
    </row>
    <row r="70" spans="14:20">
      <c r="N70" s="35"/>
      <c r="O70" s="1"/>
      <c r="P70" s="32"/>
      <c r="Q70" s="1" t="s">
        <v>17</v>
      </c>
      <c r="R70" s="1"/>
      <c r="T70"/>
    </row>
    <row r="71" spans="14:20">
      <c r="N71" s="35"/>
      <c r="O71" s="1"/>
      <c r="P71" s="32"/>
      <c r="Q71" s="1" t="s">
        <v>17</v>
      </c>
      <c r="R71" s="1"/>
      <c r="T71"/>
    </row>
    <row r="72" spans="14:20">
      <c r="N72" s="35"/>
      <c r="O72" s="1"/>
      <c r="P72" s="32"/>
      <c r="Q72" s="1" t="s">
        <v>17</v>
      </c>
      <c r="R72" s="1"/>
      <c r="T72"/>
    </row>
    <row r="73" spans="14:20">
      <c r="N73" s="35"/>
      <c r="O73" s="1"/>
      <c r="P73" s="32"/>
      <c r="Q73" s="1" t="s">
        <v>17</v>
      </c>
      <c r="R73" s="1"/>
      <c r="T73"/>
    </row>
    <row r="74" spans="14:20">
      <c r="N74" s="35"/>
      <c r="O74" s="1"/>
      <c r="P74" s="32"/>
      <c r="Q74" s="1" t="s">
        <v>17</v>
      </c>
      <c r="R74" s="1"/>
      <c r="T74"/>
    </row>
    <row r="75" spans="14:20">
      <c r="N75" s="35"/>
      <c r="O75" s="1"/>
      <c r="P75" s="32"/>
      <c r="Q75" s="1" t="s">
        <v>17</v>
      </c>
      <c r="R75" s="1"/>
      <c r="T75"/>
    </row>
    <row r="76" spans="14:20">
      <c r="N76" s="35"/>
      <c r="O76" s="1"/>
      <c r="P76" s="32"/>
      <c r="Q76" s="1" t="s">
        <v>17</v>
      </c>
      <c r="R76" s="1"/>
      <c r="T76"/>
    </row>
    <row r="77" spans="14:20">
      <c r="N77" s="35"/>
      <c r="O77" s="1"/>
      <c r="P77" s="32"/>
      <c r="Q77" s="1" t="s">
        <v>17</v>
      </c>
      <c r="R77" s="1"/>
      <c r="T77"/>
    </row>
    <row r="78" spans="14:20">
      <c r="N78" s="35"/>
      <c r="O78" s="1"/>
      <c r="P78" s="32"/>
      <c r="Q78" s="1" t="s">
        <v>17</v>
      </c>
      <c r="R78" s="1"/>
      <c r="T78"/>
    </row>
    <row r="79" spans="14:20">
      <c r="N79" s="35"/>
      <c r="O79" s="1"/>
      <c r="P79" s="32"/>
      <c r="Q79" s="1" t="s">
        <v>17</v>
      </c>
      <c r="R79" s="1"/>
      <c r="T79"/>
    </row>
    <row r="80" spans="14:20">
      <c r="N80" s="35"/>
      <c r="O80" s="1"/>
      <c r="P80" s="32"/>
      <c r="Q80" s="1" t="s">
        <v>17</v>
      </c>
      <c r="R80" s="1"/>
      <c r="T80"/>
    </row>
    <row r="81" spans="14:20">
      <c r="N81" s="35"/>
      <c r="O81" s="1"/>
      <c r="P81" s="32"/>
      <c r="Q81" s="1" t="s">
        <v>17</v>
      </c>
      <c r="R81" s="1"/>
      <c r="T81"/>
    </row>
    <row r="82" spans="14:20">
      <c r="N82" s="35"/>
      <c r="O82" s="1"/>
      <c r="P82" s="32"/>
      <c r="Q82" s="1" t="s">
        <v>17</v>
      </c>
      <c r="R82" s="1"/>
      <c r="T82"/>
    </row>
    <row r="83" spans="14:20">
      <c r="N83" s="35"/>
      <c r="O83" s="1"/>
      <c r="P83" s="32"/>
      <c r="Q83" s="1" t="s">
        <v>17</v>
      </c>
      <c r="R83" s="1"/>
      <c r="T83"/>
    </row>
    <row r="84" spans="14:20">
      <c r="N84" s="35"/>
      <c r="O84" s="1"/>
      <c r="P84" s="32"/>
      <c r="Q84" s="1" t="s">
        <v>17</v>
      </c>
      <c r="R84" s="1"/>
      <c r="T84"/>
    </row>
    <row r="85" spans="14:20">
      <c r="N85" s="35"/>
      <c r="O85" s="1"/>
      <c r="P85" s="32"/>
      <c r="Q85" s="1" t="s">
        <v>17</v>
      </c>
      <c r="R85" s="1"/>
      <c r="T85"/>
    </row>
    <row r="86" spans="14:20">
      <c r="N86" s="35"/>
      <c r="O86" s="1"/>
      <c r="P86" s="32"/>
      <c r="Q86" s="1" t="s">
        <v>17</v>
      </c>
      <c r="R86" s="1"/>
      <c r="T86"/>
    </row>
    <row r="87" spans="14:20">
      <c r="N87" s="35"/>
      <c r="O87" s="1"/>
      <c r="P87" s="32"/>
      <c r="Q87" s="1" t="s">
        <v>17</v>
      </c>
      <c r="R87" s="1"/>
      <c r="T87"/>
    </row>
    <row r="88" spans="14:20">
      <c r="N88" s="35"/>
      <c r="O88" s="1"/>
      <c r="P88" s="32"/>
      <c r="Q88" s="1" t="s">
        <v>17</v>
      </c>
      <c r="R88" s="1"/>
      <c r="T88"/>
    </row>
    <row r="89" spans="14:20">
      <c r="N89" s="35"/>
      <c r="O89" s="1"/>
      <c r="P89" s="32"/>
      <c r="Q89" s="1" t="s">
        <v>17</v>
      </c>
      <c r="R89" s="1"/>
      <c r="T89"/>
    </row>
    <row r="90" spans="14:20">
      <c r="N90" s="35"/>
      <c r="O90" s="1"/>
      <c r="P90" s="32"/>
      <c r="Q90" s="1" t="s">
        <v>17</v>
      </c>
      <c r="R90" s="1"/>
      <c r="T90"/>
    </row>
    <row r="91" spans="14:20">
      <c r="N91" s="35"/>
      <c r="O91" s="1"/>
      <c r="P91" s="32"/>
      <c r="Q91" s="1" t="s">
        <v>17</v>
      </c>
      <c r="R91" s="1"/>
      <c r="T91"/>
    </row>
    <row r="92" spans="14:20">
      <c r="N92" s="35"/>
      <c r="O92" s="1"/>
      <c r="P92" s="32"/>
      <c r="Q92" s="1" t="s">
        <v>17</v>
      </c>
      <c r="R92" s="1"/>
      <c r="T92"/>
    </row>
    <row r="93" spans="14:20">
      <c r="N93" s="35"/>
      <c r="O93" s="1"/>
      <c r="P93" s="32"/>
      <c r="Q93" s="1" t="s">
        <v>17</v>
      </c>
      <c r="R93" s="1"/>
      <c r="T93"/>
    </row>
    <row r="94" spans="14:20">
      <c r="N94" s="35"/>
      <c r="O94" s="1"/>
      <c r="P94" s="32"/>
      <c r="Q94" s="1" t="s">
        <v>17</v>
      </c>
      <c r="R94" s="1"/>
      <c r="T94"/>
    </row>
    <row r="95" spans="14:20">
      <c r="N95" s="35"/>
      <c r="O95" s="1"/>
      <c r="P95" s="32"/>
      <c r="Q95" s="1" t="s">
        <v>17</v>
      </c>
      <c r="R95" s="1"/>
      <c r="T95"/>
    </row>
    <row r="96" spans="14:20">
      <c r="N96" s="35"/>
      <c r="O96" s="1"/>
      <c r="P96" s="32"/>
      <c r="Q96" s="1" t="s">
        <v>17</v>
      </c>
      <c r="R96" s="1"/>
      <c r="T96"/>
    </row>
    <row r="97" spans="14:20">
      <c r="N97" s="35"/>
      <c r="O97" s="1"/>
      <c r="P97" s="32"/>
      <c r="Q97" s="1" t="s">
        <v>17</v>
      </c>
      <c r="R97" s="1"/>
      <c r="T97"/>
    </row>
    <row r="98" spans="14:20">
      <c r="N98" s="35"/>
      <c r="O98" s="1"/>
      <c r="P98" s="32"/>
      <c r="Q98" s="1" t="s">
        <v>17</v>
      </c>
      <c r="R98" s="1"/>
      <c r="T98"/>
    </row>
    <row r="99" spans="14:20">
      <c r="N99" s="35"/>
      <c r="O99" s="1"/>
      <c r="P99" s="32"/>
      <c r="Q99" s="1" t="s">
        <v>17</v>
      </c>
      <c r="R99" s="1"/>
      <c r="T99"/>
    </row>
    <row r="100" spans="14:20">
      <c r="N100" s="35"/>
      <c r="O100" s="1"/>
      <c r="P100" s="32"/>
      <c r="Q100" s="1" t="s">
        <v>17</v>
      </c>
      <c r="R100" s="1"/>
      <c r="T100"/>
    </row>
    <row r="101" spans="14:20">
      <c r="N101" s="35"/>
      <c r="O101" s="1"/>
      <c r="P101" s="32"/>
      <c r="Q101" s="1" t="s">
        <v>17</v>
      </c>
      <c r="R101" s="1"/>
      <c r="T101"/>
    </row>
    <row r="102" spans="14:20">
      <c r="N102" s="35"/>
      <c r="O102" s="1"/>
      <c r="P102" s="32"/>
      <c r="Q102" s="1" t="s">
        <v>17</v>
      </c>
      <c r="R102" s="1"/>
      <c r="T102"/>
    </row>
    <row r="103" spans="14:20">
      <c r="N103" s="35"/>
      <c r="O103" s="1"/>
      <c r="P103" s="32"/>
      <c r="Q103" s="1" t="s">
        <v>17</v>
      </c>
      <c r="R103" s="1"/>
      <c r="T103"/>
    </row>
    <row r="104" spans="14:20">
      <c r="N104" s="35"/>
      <c r="O104" s="1"/>
      <c r="P104" s="32"/>
      <c r="Q104" s="1" t="s">
        <v>17</v>
      </c>
      <c r="R104" s="1"/>
      <c r="T104"/>
    </row>
    <row r="105" spans="14:20">
      <c r="N105" s="35"/>
      <c r="O105" s="1"/>
      <c r="P105" s="32"/>
      <c r="Q105" s="1" t="s">
        <v>17</v>
      </c>
      <c r="R105" s="1"/>
      <c r="T105"/>
    </row>
    <row r="106" spans="14:20">
      <c r="N106" s="35"/>
      <c r="O106" s="1"/>
      <c r="P106" s="32"/>
      <c r="Q106" s="1" t="s">
        <v>17</v>
      </c>
      <c r="R106" s="1"/>
      <c r="T106"/>
    </row>
    <row r="107" spans="14:20">
      <c r="N107" s="35"/>
      <c r="O107" s="1"/>
      <c r="P107" s="32"/>
      <c r="Q107" s="1" t="s">
        <v>17</v>
      </c>
      <c r="R107" s="1"/>
      <c r="T107"/>
    </row>
    <row r="108" spans="14:20">
      <c r="N108" s="35"/>
      <c r="O108" s="1"/>
      <c r="P108" s="32"/>
      <c r="Q108" s="1" t="s">
        <v>17</v>
      </c>
      <c r="R108" s="1"/>
      <c r="T108"/>
    </row>
    <row r="109" spans="14:20">
      <c r="N109" s="35"/>
      <c r="O109" s="1"/>
      <c r="P109" s="32"/>
      <c r="Q109" s="1" t="s">
        <v>17</v>
      </c>
      <c r="R109" s="1"/>
      <c r="T109"/>
    </row>
    <row r="110" spans="14:20">
      <c r="N110" s="35"/>
      <c r="O110" s="1"/>
      <c r="P110" s="32"/>
      <c r="Q110" s="1" t="s">
        <v>17</v>
      </c>
      <c r="R110" s="1"/>
      <c r="T110"/>
    </row>
    <row r="111" spans="14:20">
      <c r="N111" s="35"/>
      <c r="O111" s="1"/>
      <c r="P111" s="32"/>
      <c r="Q111" s="1" t="s">
        <v>17</v>
      </c>
      <c r="R111" s="1"/>
      <c r="T111"/>
    </row>
    <row r="112" spans="14:20">
      <c r="N112" s="35"/>
      <c r="O112" s="1"/>
      <c r="P112" s="32"/>
      <c r="Q112" s="1" t="s">
        <v>17</v>
      </c>
      <c r="R112" s="1"/>
      <c r="T112"/>
    </row>
    <row r="113" spans="14:20">
      <c r="N113" s="35"/>
      <c r="O113" s="1"/>
      <c r="P113" s="32"/>
      <c r="Q113" s="1" t="s">
        <v>17</v>
      </c>
      <c r="R113" s="1"/>
      <c r="T113"/>
    </row>
    <row r="114" spans="14:20">
      <c r="N114" s="35"/>
      <c r="O114" s="1"/>
      <c r="P114" s="32"/>
      <c r="Q114" s="1"/>
      <c r="R114" s="1"/>
      <c r="T114"/>
    </row>
    <row r="115" spans="14:20">
      <c r="N115" s="35"/>
      <c r="O115" s="1"/>
      <c r="P115" s="1"/>
      <c r="Q115" s="1"/>
      <c r="R115" s="1"/>
      <c r="T115"/>
    </row>
    <row r="116" spans="14:20">
      <c r="N116" s="35"/>
      <c r="O116" s="1"/>
      <c r="P116" s="1"/>
      <c r="Q116" s="1"/>
      <c r="R116" s="1"/>
      <c r="T116"/>
    </row>
    <row r="117" spans="14:20">
      <c r="N117" s="35"/>
      <c r="O117" s="1"/>
      <c r="P117" s="1"/>
      <c r="Q117" s="1"/>
      <c r="R117" s="1"/>
      <c r="T117"/>
    </row>
    <row r="118" spans="14:20">
      <c r="N118" s="35"/>
      <c r="O118" s="1"/>
      <c r="P118" s="1"/>
      <c r="Q118" s="1"/>
      <c r="R118" s="1"/>
      <c r="T118"/>
    </row>
    <row r="119" spans="14:20">
      <c r="N119" s="35"/>
      <c r="O119" s="1"/>
      <c r="P119" s="1"/>
      <c r="Q119" s="1"/>
      <c r="R119" s="1"/>
      <c r="T119"/>
    </row>
    <row r="120" spans="14:20">
      <c r="N120" s="35"/>
      <c r="O120" s="1"/>
      <c r="P120" s="1"/>
      <c r="Q120" s="1"/>
      <c r="R120" s="1"/>
      <c r="T120"/>
    </row>
    <row r="121" spans="14:20">
      <c r="N121" s="35"/>
      <c r="O121" s="1"/>
      <c r="P121" s="1"/>
      <c r="Q121" s="1"/>
      <c r="R121" s="1"/>
      <c r="T121"/>
    </row>
    <row r="122" spans="14:20">
      <c r="N122" s="35"/>
      <c r="O122" s="1"/>
      <c r="P122" s="1"/>
      <c r="Q122" s="1"/>
      <c r="R122" s="1"/>
      <c r="T122"/>
    </row>
    <row r="123" spans="14:20">
      <c r="N123" s="35"/>
      <c r="O123" s="1"/>
      <c r="P123" s="1"/>
      <c r="Q123" s="1"/>
      <c r="R123" s="1"/>
      <c r="T123"/>
    </row>
    <row r="124" spans="14:20">
      <c r="N124" s="35"/>
      <c r="O124" s="1"/>
      <c r="P124" s="1"/>
      <c r="Q124" s="1"/>
      <c r="R124" s="1"/>
      <c r="T124"/>
    </row>
    <row r="125" spans="14:20">
      <c r="N125" s="35"/>
      <c r="O125" s="1"/>
      <c r="P125" s="1"/>
      <c r="Q125" s="1"/>
      <c r="R125" s="1"/>
      <c r="T125"/>
    </row>
    <row r="126" spans="14:20">
      <c r="N126" s="35"/>
      <c r="O126" s="1"/>
      <c r="P126" s="1"/>
      <c r="Q126" s="1"/>
      <c r="R126" s="1"/>
      <c r="T126"/>
    </row>
    <row r="127" spans="14:20">
      <c r="N127" s="35"/>
      <c r="O127" s="1"/>
      <c r="P127" s="1"/>
      <c r="Q127" s="1"/>
      <c r="R127" s="1"/>
      <c r="T127"/>
    </row>
    <row r="128" spans="14:20">
      <c r="R128" s="1"/>
      <c r="T128"/>
    </row>
    <row r="129" spans="18:20">
      <c r="R129" s="1"/>
      <c r="T129"/>
    </row>
    <row r="130" spans="18:20">
      <c r="R130" s="1"/>
      <c r="T130"/>
    </row>
    <row r="131" spans="18:20">
      <c r="R131" s="1"/>
      <c r="T131"/>
    </row>
    <row r="132" spans="18:20">
      <c r="R132" s="1"/>
      <c r="T132"/>
    </row>
    <row r="133" spans="18:20">
      <c r="R133" s="1"/>
      <c r="T133"/>
    </row>
    <row r="134" spans="18:20">
      <c r="R134" s="1"/>
      <c r="T134"/>
    </row>
    <row r="135" spans="18:20">
      <c r="R135" s="1"/>
      <c r="T135"/>
    </row>
    <row r="136" spans="18:20">
      <c r="R136" s="1"/>
      <c r="T136"/>
    </row>
    <row r="137" spans="18:20">
      <c r="R137" s="1"/>
      <c r="T137"/>
    </row>
    <row r="138" spans="18:20">
      <c r="T138"/>
    </row>
    <row r="139" spans="18:20">
      <c r="T139"/>
    </row>
    <row r="140" spans="18:20">
      <c r="T140"/>
    </row>
    <row r="141" spans="18:20">
      <c r="T141"/>
    </row>
    <row r="142" spans="18:20">
      <c r="T142"/>
    </row>
    <row r="143" spans="18:20">
      <c r="T143"/>
    </row>
    <row r="144" spans="18:20">
      <c r="T144"/>
    </row>
    <row r="145" spans="18:20">
      <c r="T145"/>
    </row>
    <row r="146" spans="18:20">
      <c r="T146"/>
    </row>
    <row r="147" spans="18:20">
      <c r="T147"/>
    </row>
    <row r="148" spans="18:20">
      <c r="T148"/>
    </row>
    <row r="149" spans="18:20">
      <c r="T149"/>
    </row>
    <row r="150" spans="18:20">
      <c r="R150" s="1"/>
      <c r="T150"/>
    </row>
    <row r="151" spans="18:20">
      <c r="R151" s="1"/>
      <c r="T151"/>
    </row>
    <row r="152" spans="18:20">
      <c r="T152"/>
    </row>
    <row r="153" spans="18:20">
      <c r="T153"/>
    </row>
    <row r="154" spans="18:20">
      <c r="T154"/>
    </row>
    <row r="155" spans="18:20">
      <c r="T155"/>
    </row>
    <row r="156" spans="18:20">
      <c r="T156"/>
    </row>
    <row r="157" spans="18:20">
      <c r="T157"/>
    </row>
    <row r="158" spans="18:20">
      <c r="T158"/>
    </row>
    <row r="159" spans="18:20">
      <c r="T159"/>
    </row>
    <row r="160" spans="18:20">
      <c r="T160"/>
    </row>
    <row r="164" spans="18:20">
      <c r="R164" s="1"/>
    </row>
    <row r="165" spans="18:20">
      <c r="R165" s="1"/>
    </row>
    <row r="171" spans="18:20">
      <c r="S171" s="2"/>
    </row>
    <row r="172" spans="18:20">
      <c r="S172" s="2"/>
      <c r="T172"/>
    </row>
    <row r="173" spans="18:20">
      <c r="S173" s="2"/>
      <c r="T173"/>
    </row>
    <row r="174" spans="18:20">
      <c r="S174" s="2"/>
      <c r="T174"/>
    </row>
    <row r="175" spans="18:20">
      <c r="S175" s="2"/>
      <c r="T175"/>
    </row>
    <row r="176" spans="18:20">
      <c r="S176" s="2"/>
      <c r="T176"/>
    </row>
    <row r="177" spans="18:20">
      <c r="S177" s="2"/>
      <c r="T177"/>
    </row>
    <row r="178" spans="18:20">
      <c r="R178" s="1"/>
      <c r="S178" s="2"/>
      <c r="T178"/>
    </row>
    <row r="179" spans="18:20">
      <c r="R179" s="1"/>
      <c r="S179" s="2"/>
      <c r="T179"/>
    </row>
    <row r="180" spans="18:20">
      <c r="R180" s="1"/>
      <c r="S180" s="2"/>
      <c r="T180"/>
    </row>
    <row r="181" spans="18:20">
      <c r="R181" s="1"/>
      <c r="S181" s="2"/>
      <c r="T181"/>
    </row>
    <row r="182" spans="18:20">
      <c r="R182" s="1"/>
      <c r="S182" s="2"/>
      <c r="T182"/>
    </row>
    <row r="183" spans="18:20">
      <c r="R183" s="1"/>
      <c r="S183" s="2"/>
      <c r="T183"/>
    </row>
    <row r="184" spans="18:20">
      <c r="R184" s="1"/>
      <c r="S184" s="2"/>
      <c r="T184"/>
    </row>
    <row r="185" spans="18:20">
      <c r="R185" s="1"/>
      <c r="S185" s="2"/>
      <c r="T185"/>
    </row>
    <row r="186" spans="18:20">
      <c r="R186" s="1"/>
      <c r="S186" s="2"/>
      <c r="T186"/>
    </row>
    <row r="187" spans="18:20">
      <c r="R187" s="1"/>
      <c r="S187" s="2"/>
      <c r="T187"/>
    </row>
    <row r="188" spans="18:20">
      <c r="R188" s="1"/>
      <c r="S188" s="2"/>
      <c r="T188"/>
    </row>
    <row r="189" spans="18:20">
      <c r="R189" s="1"/>
      <c r="S189" s="2"/>
      <c r="T189"/>
    </row>
    <row r="190" spans="18:20">
      <c r="R190" s="1"/>
      <c r="S190" s="2"/>
      <c r="T190"/>
    </row>
    <row r="191" spans="18:20">
      <c r="R191" s="1"/>
      <c r="S191" s="2"/>
      <c r="T191"/>
    </row>
    <row r="192" spans="18:20">
      <c r="R192" s="1"/>
      <c r="S192" s="2"/>
      <c r="T192"/>
    </row>
    <row r="193" spans="10:20">
      <c r="S193" s="2"/>
      <c r="T193"/>
    </row>
    <row r="194" spans="10:20">
      <c r="S194" s="2"/>
      <c r="T194"/>
    </row>
    <row r="195" spans="10:20">
      <c r="S195" s="2"/>
      <c r="T195"/>
    </row>
    <row r="196" spans="10:20">
      <c r="S196" s="2"/>
      <c r="T196"/>
    </row>
    <row r="197" spans="10:20">
      <c r="J197" s="33"/>
      <c r="S197" s="2"/>
      <c r="T197"/>
    </row>
    <row r="198" spans="10:20">
      <c r="J198" s="33"/>
      <c r="S198" s="2"/>
      <c r="T198"/>
    </row>
    <row r="199" spans="10:20">
      <c r="J199" s="33"/>
      <c r="S199" s="2"/>
      <c r="T199"/>
    </row>
    <row r="200" spans="10:20">
      <c r="S200" s="2"/>
      <c r="T200"/>
    </row>
    <row r="201" spans="10:20">
      <c r="S201" s="2"/>
      <c r="T201"/>
    </row>
    <row r="202" spans="10:20">
      <c r="S202" s="2"/>
      <c r="T202"/>
    </row>
    <row r="203" spans="10:20">
      <c r="T203"/>
    </row>
    <row r="209" spans="20:20">
      <c r="T209"/>
    </row>
    <row r="210" spans="20:20">
      <c r="T210"/>
    </row>
    <row r="211" spans="20:20">
      <c r="T211"/>
    </row>
    <row r="212" spans="20:20">
      <c r="T212"/>
    </row>
    <row r="213" spans="20:20">
      <c r="T213"/>
    </row>
    <row r="214" spans="20:20">
      <c r="T214"/>
    </row>
  </sheetData>
  <conditionalFormatting sqref="D3 D34:D39 D6:D9">
    <cfRule type="cellIs" dxfId="26" priority="3" operator="lessThan">
      <formula>0</formula>
    </cfRule>
  </conditionalFormatting>
  <conditionalFormatting sqref="D4:D5 D12:D31">
    <cfRule type="cellIs" dxfId="25" priority="2" operator="greaterThan">
      <formula>0</formula>
    </cfRule>
  </conditionalFormatting>
  <conditionalFormatting sqref="D37">
    <cfRule type="cellIs" dxfId="24" priority="1" operator="lessThan">
      <formula>0</formula>
    </cfRule>
  </conditionalFormatting>
  <dataValidations count="1">
    <dataValidation type="list" allowBlank="1" showInputMessage="1" showErrorMessage="1" sqref="R138:R179 Q3:Q114">
      <formula1>$T$2:$T$31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T214"/>
  <sheetViews>
    <sheetView zoomScale="75" zoomScaleNormal="75" workbookViewId="0">
      <selection activeCell="R8" sqref="R8"/>
    </sheetView>
  </sheetViews>
  <sheetFormatPr defaultRowHeight="15"/>
  <cols>
    <col min="1" max="1" width="18.7109375" customWidth="1"/>
    <col min="2" max="4" width="12.7109375" style="3" customWidth="1"/>
    <col min="6" max="6" width="14.85546875" customWidth="1"/>
    <col min="7" max="7" width="6.7109375" customWidth="1"/>
    <col min="8" max="8" width="17.5703125" bestFit="1" customWidth="1"/>
    <col min="9" max="9" width="12.7109375" customWidth="1"/>
    <col min="11" max="13" width="8.85546875" customWidth="1"/>
    <col min="14" max="14" width="10.5703125" style="34" bestFit="1" customWidth="1"/>
    <col min="15" max="15" width="25.7109375" customWidth="1"/>
    <col min="16" max="16" width="9" bestFit="1" customWidth="1"/>
    <col min="17" max="17" width="12.7109375" bestFit="1" customWidth="1"/>
    <col min="18" max="18" width="30.7109375" customWidth="1"/>
    <col min="20" max="20" width="13.28515625" style="2" bestFit="1" customWidth="1"/>
  </cols>
  <sheetData>
    <row r="1" spans="1:20" ht="21">
      <c r="A1" s="142" t="s">
        <v>261</v>
      </c>
      <c r="B1" s="40"/>
      <c r="C1" s="40"/>
      <c r="D1" s="40"/>
      <c r="F1" s="146" t="s">
        <v>35</v>
      </c>
      <c r="G1" s="36"/>
      <c r="H1" s="36"/>
      <c r="I1" s="36"/>
      <c r="N1" s="143" t="s">
        <v>33</v>
      </c>
      <c r="O1" s="36"/>
      <c r="P1" s="36"/>
      <c r="Q1" s="36"/>
      <c r="R1" s="36"/>
      <c r="T1" s="145" t="s">
        <v>34</v>
      </c>
    </row>
    <row r="2" spans="1:20" ht="15.75">
      <c r="A2" s="135" t="s">
        <v>20</v>
      </c>
      <c r="B2" s="41" t="s">
        <v>29</v>
      </c>
      <c r="C2" s="41" t="s">
        <v>30</v>
      </c>
      <c r="D2" s="41" t="s">
        <v>31</v>
      </c>
      <c r="F2" t="s">
        <v>278</v>
      </c>
      <c r="G2" s="95" t="e">
        <f>+ROUND(I2/$I$16,2)</f>
        <v>#DIV/0!</v>
      </c>
      <c r="H2" s="31" t="e">
        <f>+CONCATENATE("(",G2*100,"%)  ",F2)</f>
        <v>#DIV/0!</v>
      </c>
      <c r="I2" s="23">
        <f>+C39</f>
        <v>0</v>
      </c>
      <c r="N2" s="34" t="s">
        <v>0</v>
      </c>
      <c r="O2" t="s">
        <v>1</v>
      </c>
      <c r="P2" t="s">
        <v>2</v>
      </c>
      <c r="Q2" s="1" t="s">
        <v>3</v>
      </c>
      <c r="R2" s="1" t="s">
        <v>73</v>
      </c>
      <c r="T2" s="126" t="str">
        <f>+Summary!$A$6</f>
        <v>Gross Salary</v>
      </c>
    </row>
    <row r="3" spans="1:20">
      <c r="A3" s="126" t="str">
        <f>+Summary!$A$6</f>
        <v>Gross Salary</v>
      </c>
      <c r="B3" s="23">
        <f>+VLOOKUP(A3,Summary!$A$2:$N$44,6,FALSE)</f>
        <v>0</v>
      </c>
      <c r="C3" s="23">
        <f t="shared" ref="C3:C8" si="0">+SUMIF($Q:$Q,$A3,$P:$P)</f>
        <v>0</v>
      </c>
      <c r="D3" s="25">
        <f t="shared" ref="D3:D8" si="1">+C3-B3</f>
        <v>0</v>
      </c>
      <c r="F3" t="s">
        <v>15</v>
      </c>
      <c r="G3" s="95" t="e">
        <f t="shared" ref="G3:G15" si="2">+ROUND(I3/$I$16,2)</f>
        <v>#DIV/0!</v>
      </c>
      <c r="H3" s="31" t="e">
        <f t="shared" ref="H3:H15" si="3">+CONCATENATE("(",G3*100,"%)  ",F3)</f>
        <v>#DIV/0!</v>
      </c>
      <c r="I3" s="23">
        <f>+C25</f>
        <v>0</v>
      </c>
      <c r="N3" s="35"/>
      <c r="O3" s="1"/>
      <c r="P3" s="32">
        <v>500</v>
      </c>
      <c r="Q3" s="1" t="s">
        <v>17</v>
      </c>
      <c r="R3" s="1"/>
      <c r="T3" s="126" t="str">
        <f>+Summary!$A$7</f>
        <v>Insurance</v>
      </c>
    </row>
    <row r="4" spans="1:20">
      <c r="A4" s="126" t="str">
        <f>+Summary!$A$7</f>
        <v>Insurance</v>
      </c>
      <c r="B4" s="23">
        <f>+VLOOKUP(A4,Summary!$A$2:$N$44,6,FALSE)</f>
        <v>0</v>
      </c>
      <c r="C4" s="23">
        <f t="shared" si="0"/>
        <v>0</v>
      </c>
      <c r="D4" s="25">
        <f t="shared" si="1"/>
        <v>0</v>
      </c>
      <c r="F4" t="s">
        <v>12</v>
      </c>
      <c r="G4" s="95" t="e">
        <f t="shared" si="2"/>
        <v>#DIV/0!</v>
      </c>
      <c r="H4" s="31" t="e">
        <f t="shared" si="3"/>
        <v>#DIV/0!</v>
      </c>
      <c r="I4" s="23">
        <f>+C20</f>
        <v>0</v>
      </c>
      <c r="N4" s="35"/>
      <c r="O4" s="1"/>
      <c r="P4" s="32">
        <v>250</v>
      </c>
      <c r="Q4" s="1" t="s">
        <v>17</v>
      </c>
      <c r="R4" s="1"/>
      <c r="T4" s="126" t="str">
        <f>+Summary!$A$8</f>
        <v>Taxes</v>
      </c>
    </row>
    <row r="5" spans="1:20">
      <c r="A5" s="126" t="str">
        <f>+Summary!$A$8</f>
        <v>Taxes</v>
      </c>
      <c r="B5" s="23">
        <f>+VLOOKUP(A5,Summary!$A$2:$N$44,6,FALSE)</f>
        <v>0</v>
      </c>
      <c r="C5" s="23">
        <f t="shared" si="0"/>
        <v>0</v>
      </c>
      <c r="D5" s="25">
        <f t="shared" si="1"/>
        <v>0</v>
      </c>
      <c r="F5" t="s">
        <v>23</v>
      </c>
      <c r="G5" s="95" t="e">
        <f t="shared" si="2"/>
        <v>#DIV/0!</v>
      </c>
      <c r="H5" s="31" t="e">
        <f t="shared" si="3"/>
        <v>#DIV/0!</v>
      </c>
      <c r="I5" s="23">
        <f>+C22</f>
        <v>0</v>
      </c>
      <c r="N5" s="35"/>
      <c r="O5" s="1"/>
      <c r="P5" s="32"/>
      <c r="Q5" s="1" t="s">
        <v>17</v>
      </c>
      <c r="R5" s="1"/>
      <c r="T5" s="126" t="str">
        <f>+Summary!$A$9</f>
        <v>Divd/Int/CG</v>
      </c>
    </row>
    <row r="6" spans="1:20">
      <c r="A6" s="126" t="str">
        <f>+Summary!$A$9</f>
        <v>Divd/Int/CG</v>
      </c>
      <c r="B6" s="23">
        <f>+VLOOKUP(A6,Summary!$A$2:$N$44,6,FALSE)</f>
        <v>0</v>
      </c>
      <c r="C6" s="23">
        <f t="shared" si="0"/>
        <v>0</v>
      </c>
      <c r="D6" s="25">
        <f t="shared" si="1"/>
        <v>0</v>
      </c>
      <c r="F6" t="s">
        <v>24</v>
      </c>
      <c r="G6" s="95" t="e">
        <f t="shared" si="2"/>
        <v>#DIV/0!</v>
      </c>
      <c r="H6" s="31" t="e">
        <f t="shared" si="3"/>
        <v>#DIV/0!</v>
      </c>
      <c r="I6" s="23">
        <f>+C23</f>
        <v>0</v>
      </c>
      <c r="N6" s="35"/>
      <c r="O6" s="1"/>
      <c r="P6" s="32"/>
      <c r="Q6" s="1" t="s">
        <v>17</v>
      </c>
      <c r="R6" s="1"/>
      <c r="T6" s="126" t="str">
        <f>+Summary!$A$10</f>
        <v>Reimbursement</v>
      </c>
    </row>
    <row r="7" spans="1:20">
      <c r="A7" s="126" t="str">
        <f>+Summary!$A$10</f>
        <v>Reimbursement</v>
      </c>
      <c r="B7" s="23">
        <f>+VLOOKUP(A7,Summary!$A$2:$N$44,6,FALSE)</f>
        <v>0</v>
      </c>
      <c r="C7" s="23">
        <f t="shared" si="0"/>
        <v>0</v>
      </c>
      <c r="D7" s="25">
        <f t="shared" si="1"/>
        <v>0</v>
      </c>
      <c r="F7" t="s">
        <v>13</v>
      </c>
      <c r="G7" s="95" t="e">
        <f t="shared" si="2"/>
        <v>#DIV/0!</v>
      </c>
      <c r="H7" s="31" t="e">
        <f t="shared" si="3"/>
        <v>#DIV/0!</v>
      </c>
      <c r="I7" s="23">
        <f>+C21</f>
        <v>0</v>
      </c>
      <c r="N7" s="35"/>
      <c r="O7" s="1"/>
      <c r="P7" s="32"/>
      <c r="Q7" s="1" t="s">
        <v>17</v>
      </c>
      <c r="R7" s="1"/>
      <c r="T7" s="126" t="str">
        <f>+Summary!$A$11</f>
        <v>Open</v>
      </c>
    </row>
    <row r="8" spans="1:20">
      <c r="A8" s="126" t="str">
        <f>+Summary!$A$11</f>
        <v>Open</v>
      </c>
      <c r="B8" s="23">
        <f>+VLOOKUP(A8,Summary!$A$2:$N$44,6,FALSE)</f>
        <v>0</v>
      </c>
      <c r="C8" s="23">
        <f t="shared" si="0"/>
        <v>0</v>
      </c>
      <c r="D8" s="25">
        <f t="shared" si="1"/>
        <v>0</v>
      </c>
      <c r="F8" t="s">
        <v>7</v>
      </c>
      <c r="G8" s="95" t="e">
        <f t="shared" si="2"/>
        <v>#DIV/0!</v>
      </c>
      <c r="H8" s="31" t="e">
        <f t="shared" si="3"/>
        <v>#DIV/0!</v>
      </c>
      <c r="I8" s="23">
        <f>+C19</f>
        <v>0</v>
      </c>
      <c r="N8" s="35"/>
      <c r="O8" s="1"/>
      <c r="P8" s="32"/>
      <c r="Q8" s="1" t="s">
        <v>17</v>
      </c>
      <c r="R8" s="1"/>
      <c r="T8" s="126" t="str">
        <f>+Summary!$A$15</f>
        <v>Mortgage</v>
      </c>
    </row>
    <row r="9" spans="1:20" ht="15.75">
      <c r="A9" s="139" t="s">
        <v>38</v>
      </c>
      <c r="B9" s="26">
        <f>+SUM(B3:B8)</f>
        <v>0</v>
      </c>
      <c r="C9" s="26">
        <f>+SUM(C3:C8)</f>
        <v>0</v>
      </c>
      <c r="D9" s="26">
        <f>+SUM(D3:D8)</f>
        <v>0</v>
      </c>
      <c r="F9" t="s">
        <v>14</v>
      </c>
      <c r="G9" s="95" t="e">
        <f t="shared" si="2"/>
        <v>#DIV/0!</v>
      </c>
      <c r="H9" s="31" t="e">
        <f t="shared" si="3"/>
        <v>#DIV/0!</v>
      </c>
      <c r="I9" s="23">
        <f>+C24</f>
        <v>0</v>
      </c>
      <c r="N9" s="35"/>
      <c r="O9" s="1"/>
      <c r="P9" s="32"/>
      <c r="Q9" s="1" t="s">
        <v>17</v>
      </c>
      <c r="R9" s="1"/>
      <c r="T9" s="126" t="str">
        <f>+Summary!$A$16</f>
        <v>Property Taxes</v>
      </c>
    </row>
    <row r="10" spans="1:20">
      <c r="D10" s="25"/>
      <c r="F10" t="s">
        <v>10</v>
      </c>
      <c r="G10" s="95" t="e">
        <f t="shared" si="2"/>
        <v>#DIV/0!</v>
      </c>
      <c r="H10" s="31" t="e">
        <f t="shared" si="3"/>
        <v>#DIV/0!</v>
      </c>
      <c r="I10" s="23">
        <f>+C15</f>
        <v>0</v>
      </c>
      <c r="N10" s="35"/>
      <c r="O10" s="1"/>
      <c r="P10" s="32"/>
      <c r="Q10" s="1" t="s">
        <v>17</v>
      </c>
      <c r="R10" s="1"/>
      <c r="T10" s="126" t="str">
        <f>+Summary!$A$17</f>
        <v>Utilities</v>
      </c>
    </row>
    <row r="11" spans="1:20" ht="15.75">
      <c r="A11" s="135" t="s">
        <v>25</v>
      </c>
      <c r="D11" s="25"/>
      <c r="F11" t="s">
        <v>4</v>
      </c>
      <c r="G11" s="95" t="e">
        <f t="shared" si="2"/>
        <v>#DIV/0!</v>
      </c>
      <c r="H11" s="31" t="e">
        <f t="shared" si="3"/>
        <v>#DIV/0!</v>
      </c>
      <c r="I11" s="23">
        <f>+C18</f>
        <v>0</v>
      </c>
      <c r="N11" s="35"/>
      <c r="O11" s="1"/>
      <c r="P11" s="32"/>
      <c r="Q11" s="1" t="s">
        <v>17</v>
      </c>
      <c r="R11" s="1"/>
      <c r="T11" s="126" t="str">
        <f>+Summary!$A$18</f>
        <v>Slush</v>
      </c>
    </row>
    <row r="12" spans="1:20">
      <c r="A12" s="126" t="str">
        <f>+Summary!$A$15</f>
        <v>Mortgage</v>
      </c>
      <c r="B12" s="23">
        <f>+VLOOKUP(A12,Summary!$A$2:$N$44,6,FALSE)</f>
        <v>0</v>
      </c>
      <c r="C12" s="23">
        <f t="shared" ref="C12:C30" si="4">+SUMIF($Q:$Q,$A12,$P:$P)</f>
        <v>0</v>
      </c>
      <c r="D12" s="25">
        <f>+C12-B12</f>
        <v>0</v>
      </c>
      <c r="F12" t="s">
        <v>11</v>
      </c>
      <c r="G12" s="95" t="e">
        <f t="shared" si="2"/>
        <v>#DIV/0!</v>
      </c>
      <c r="H12" s="31" t="e">
        <f t="shared" si="3"/>
        <v>#DIV/0!</v>
      </c>
      <c r="I12" s="23">
        <f>+C17</f>
        <v>0</v>
      </c>
      <c r="N12" s="35"/>
      <c r="O12" s="1"/>
      <c r="P12" s="32"/>
      <c r="Q12" s="1" t="s">
        <v>17</v>
      </c>
      <c r="R12" s="1"/>
      <c r="T12" s="126" t="str">
        <f>+Summary!$A$19</f>
        <v>Kids</v>
      </c>
    </row>
    <row r="13" spans="1:20">
      <c r="A13" s="126" t="str">
        <f>+Summary!$A$16</f>
        <v>Property Taxes</v>
      </c>
      <c r="B13" s="23">
        <f>+VLOOKUP(A13,Summary!$A$2:$N$44,6,FALSE)</f>
        <v>0</v>
      </c>
      <c r="C13" s="23">
        <f t="shared" si="4"/>
        <v>0</v>
      </c>
      <c r="D13" s="25">
        <f t="shared" ref="D13:D31" si="5">+C13-B13</f>
        <v>0</v>
      </c>
      <c r="F13" t="s">
        <v>6</v>
      </c>
      <c r="G13" s="95" t="e">
        <f t="shared" si="2"/>
        <v>#DIV/0!</v>
      </c>
      <c r="H13" s="31" t="e">
        <f t="shared" si="3"/>
        <v>#DIV/0!</v>
      </c>
      <c r="I13" s="23">
        <f>+C16</f>
        <v>0</v>
      </c>
      <c r="N13" s="35"/>
      <c r="O13" s="1"/>
      <c r="P13" s="32"/>
      <c r="Q13" s="1" t="s">
        <v>17</v>
      </c>
      <c r="R13" s="1"/>
      <c r="T13" s="126" t="str">
        <f>+Summary!$A$20</f>
        <v>Auto/Fuel</v>
      </c>
    </row>
    <row r="14" spans="1:20">
      <c r="A14" s="126" t="str">
        <f>+Summary!$A$17</f>
        <v>Utilities</v>
      </c>
      <c r="B14" s="23">
        <f>+VLOOKUP(A14,Summary!$A$2:$N$44,6,FALSE)</f>
        <v>0</v>
      </c>
      <c r="C14" s="23">
        <f t="shared" si="4"/>
        <v>0</v>
      </c>
      <c r="D14" s="25">
        <f t="shared" si="5"/>
        <v>0</v>
      </c>
      <c r="F14" t="s">
        <v>5</v>
      </c>
      <c r="G14" s="95" t="e">
        <f t="shared" si="2"/>
        <v>#DIV/0!</v>
      </c>
      <c r="H14" s="31" t="e">
        <f t="shared" si="3"/>
        <v>#DIV/0!</v>
      </c>
      <c r="I14" s="23">
        <f>+C14</f>
        <v>0</v>
      </c>
      <c r="N14" s="35"/>
      <c r="O14" s="1"/>
      <c r="P14" s="32"/>
      <c r="Q14" s="1" t="s">
        <v>17</v>
      </c>
      <c r="R14" s="1"/>
      <c r="T14" s="126" t="str">
        <f>+Summary!$A$21</f>
        <v>Groceries</v>
      </c>
    </row>
    <row r="15" spans="1:20">
      <c r="A15" s="126" t="str">
        <f>+Summary!$A$18</f>
        <v>Slush</v>
      </c>
      <c r="B15" s="23">
        <f>+VLOOKUP(A15,Summary!$A$2:$N$44,6,FALSE)</f>
        <v>0</v>
      </c>
      <c r="C15" s="23">
        <f t="shared" si="4"/>
        <v>0</v>
      </c>
      <c r="D15" s="25">
        <f t="shared" si="5"/>
        <v>0</v>
      </c>
      <c r="F15" t="s">
        <v>9</v>
      </c>
      <c r="G15" s="95" t="e">
        <f t="shared" si="2"/>
        <v>#DIV/0!</v>
      </c>
      <c r="H15" s="31" t="e">
        <f t="shared" si="3"/>
        <v>#DIV/0!</v>
      </c>
      <c r="I15" s="23">
        <f>+C12+C13</f>
        <v>0</v>
      </c>
      <c r="N15" s="35"/>
      <c r="O15" s="1"/>
      <c r="P15" s="32"/>
      <c r="Q15" s="1" t="s">
        <v>17</v>
      </c>
      <c r="R15" s="1"/>
      <c r="T15" s="126" t="str">
        <f>+Summary!$A$22</f>
        <v>Travel</v>
      </c>
    </row>
    <row r="16" spans="1:20">
      <c r="A16" s="126" t="str">
        <f>+Summary!$A$19</f>
        <v>Kids</v>
      </c>
      <c r="B16" s="23">
        <f>+VLOOKUP(A16,Summary!$A$2:$N$44,6,FALSE)</f>
        <v>0</v>
      </c>
      <c r="C16" s="23">
        <f t="shared" si="4"/>
        <v>0</v>
      </c>
      <c r="D16" s="25">
        <f t="shared" si="5"/>
        <v>0</v>
      </c>
      <c r="I16" s="26">
        <f>+SUM(I2:I15)</f>
        <v>0</v>
      </c>
      <c r="N16" s="35"/>
      <c r="O16" s="1"/>
      <c r="P16" s="32"/>
      <c r="Q16" s="1" t="s">
        <v>17</v>
      </c>
      <c r="R16" s="1"/>
      <c r="T16" s="126" t="str">
        <f>+Summary!$A$23</f>
        <v>Dining</v>
      </c>
    </row>
    <row r="17" spans="1:20">
      <c r="A17" s="126" t="str">
        <f>+Summary!$A$20</f>
        <v>Auto/Fuel</v>
      </c>
      <c r="B17" s="23">
        <f>+VLOOKUP(A17,Summary!$A$2:$N$44,6,FALSE)</f>
        <v>0</v>
      </c>
      <c r="C17" s="23">
        <f t="shared" si="4"/>
        <v>0</v>
      </c>
      <c r="D17" s="25">
        <f t="shared" si="5"/>
        <v>0</v>
      </c>
      <c r="N17" s="35"/>
      <c r="O17" s="1"/>
      <c r="P17" s="32"/>
      <c r="Q17" s="1" t="s">
        <v>17</v>
      </c>
      <c r="R17" s="1"/>
      <c r="T17" s="126" t="str">
        <f>+Summary!$A$24</f>
        <v>Home Goods</v>
      </c>
    </row>
    <row r="18" spans="1:20">
      <c r="A18" s="126" t="str">
        <f>+Summary!$A$21</f>
        <v>Groceries</v>
      </c>
      <c r="B18" s="23">
        <f>+VLOOKUP(A18,Summary!$A$2:$N$44,6,FALSE)</f>
        <v>0</v>
      </c>
      <c r="C18" s="23">
        <f t="shared" si="4"/>
        <v>0</v>
      </c>
      <c r="D18" s="25">
        <f t="shared" si="5"/>
        <v>0</v>
      </c>
      <c r="N18" s="35"/>
      <c r="O18" s="1"/>
      <c r="P18" s="32"/>
      <c r="Q18" s="1" t="s">
        <v>17</v>
      </c>
      <c r="R18" s="1"/>
      <c r="T18" s="126" t="str">
        <f>+Summary!$A$25</f>
        <v>Miscellaneous</v>
      </c>
    </row>
    <row r="19" spans="1:20">
      <c r="A19" s="126" t="str">
        <f>+Summary!$A$22</f>
        <v>Travel</v>
      </c>
      <c r="B19" s="23">
        <f>+VLOOKUP(A19,Summary!$A$2:$N$44,6,FALSE)</f>
        <v>0</v>
      </c>
      <c r="C19" s="23">
        <f t="shared" si="4"/>
        <v>0</v>
      </c>
      <c r="D19" s="25">
        <f t="shared" si="5"/>
        <v>0</v>
      </c>
      <c r="N19" s="35"/>
      <c r="O19" s="1"/>
      <c r="P19" s="32"/>
      <c r="Q19" s="1" t="s">
        <v>17</v>
      </c>
      <c r="R19" s="1"/>
      <c r="T19" s="126" t="str">
        <f>+Summary!$A$26</f>
        <v>Personal Items</v>
      </c>
    </row>
    <row r="20" spans="1:20">
      <c r="A20" s="126" t="str">
        <f>+Summary!$A$23</f>
        <v>Dining</v>
      </c>
      <c r="B20" s="23">
        <f>+VLOOKUP(A20,Summary!$A$2:$N$44,6,FALSE)</f>
        <v>0</v>
      </c>
      <c r="C20" s="23">
        <f t="shared" si="4"/>
        <v>0</v>
      </c>
      <c r="D20" s="25">
        <f t="shared" si="5"/>
        <v>0</v>
      </c>
      <c r="N20" s="35"/>
      <c r="O20" s="1"/>
      <c r="P20" s="32"/>
      <c r="Q20" s="1" t="s">
        <v>17</v>
      </c>
      <c r="R20" s="1"/>
      <c r="T20" s="126" t="str">
        <f>+Summary!$A$27</f>
        <v>Pets</v>
      </c>
    </row>
    <row r="21" spans="1:20">
      <c r="A21" s="126" t="str">
        <f>+Summary!$A$24</f>
        <v>Home Goods</v>
      </c>
      <c r="B21" s="23">
        <f>+VLOOKUP(A21,Summary!$A$2:$N$44,6,FALSE)</f>
        <v>0</v>
      </c>
      <c r="C21" s="23">
        <f t="shared" si="4"/>
        <v>0</v>
      </c>
      <c r="D21" s="25">
        <f t="shared" si="5"/>
        <v>0</v>
      </c>
      <c r="N21" s="35"/>
      <c r="O21" s="1"/>
      <c r="P21" s="32"/>
      <c r="Q21" s="1" t="s">
        <v>17</v>
      </c>
      <c r="R21" s="1"/>
      <c r="T21" s="126" t="str">
        <f>+Summary!$A$28</f>
        <v>Entertainment</v>
      </c>
    </row>
    <row r="22" spans="1:20">
      <c r="A22" s="126" t="str">
        <f>+Summary!$A$25</f>
        <v>Miscellaneous</v>
      </c>
      <c r="B22" s="23">
        <f>+VLOOKUP(A22,Summary!$A$2:$N$44,6,FALSE)</f>
        <v>0</v>
      </c>
      <c r="C22" s="23">
        <f t="shared" si="4"/>
        <v>0</v>
      </c>
      <c r="D22" s="25">
        <f t="shared" si="5"/>
        <v>0</v>
      </c>
      <c r="N22" s="35"/>
      <c r="O22" s="1"/>
      <c r="P22" s="32"/>
      <c r="Q22" s="1" t="s">
        <v>17</v>
      </c>
      <c r="R22" s="1"/>
      <c r="T22" s="126" t="str">
        <f>+Summary!$A$29</f>
        <v>Christmas</v>
      </c>
    </row>
    <row r="23" spans="1:20">
      <c r="A23" s="126" t="str">
        <f>+Summary!$A$26</f>
        <v>Personal Items</v>
      </c>
      <c r="B23" s="23">
        <f>+VLOOKUP(A23,Summary!$A$2:$N$44,6,FALSE)</f>
        <v>0</v>
      </c>
      <c r="C23" s="23">
        <f t="shared" si="4"/>
        <v>0</v>
      </c>
      <c r="D23" s="25">
        <f t="shared" si="5"/>
        <v>0</v>
      </c>
      <c r="N23" s="35"/>
      <c r="O23" s="1"/>
      <c r="P23" s="32"/>
      <c r="Q23" s="1" t="s">
        <v>17</v>
      </c>
      <c r="R23" s="1"/>
      <c r="T23" s="126" t="str">
        <f>+Summary!$A$30</f>
        <v>x</v>
      </c>
    </row>
    <row r="24" spans="1:20">
      <c r="A24" s="126" t="str">
        <f>+Summary!$A$27</f>
        <v>Pets</v>
      </c>
      <c r="B24" s="23">
        <f>+VLOOKUP(A24,Summary!$A$2:$N$44,6,FALSE)</f>
        <v>0</v>
      </c>
      <c r="C24" s="23">
        <f t="shared" si="4"/>
        <v>0</v>
      </c>
      <c r="D24" s="25">
        <f t="shared" si="5"/>
        <v>0</v>
      </c>
      <c r="N24" s="35"/>
      <c r="O24" s="1"/>
      <c r="P24" s="32"/>
      <c r="Q24" s="1" t="s">
        <v>17</v>
      </c>
      <c r="R24" s="1"/>
      <c r="T24" s="126" t="str">
        <f>+Summary!$A$31</f>
        <v>x</v>
      </c>
    </row>
    <row r="25" spans="1:20">
      <c r="A25" s="126" t="str">
        <f>+Summary!$A$28</f>
        <v>Entertainment</v>
      </c>
      <c r="B25" s="23">
        <f>+VLOOKUP(A25,Summary!$A$2:$N$44,6,FALSE)</f>
        <v>0</v>
      </c>
      <c r="C25" s="23">
        <f t="shared" si="4"/>
        <v>0</v>
      </c>
      <c r="D25" s="25">
        <f t="shared" si="5"/>
        <v>0</v>
      </c>
      <c r="N25" s="35"/>
      <c r="O25" s="1"/>
      <c r="P25" s="32"/>
      <c r="Q25" s="1" t="s">
        <v>17</v>
      </c>
      <c r="R25" s="1"/>
      <c r="T25" s="126" t="str">
        <f>+Summary!$A$32</f>
        <v>x</v>
      </c>
    </row>
    <row r="26" spans="1:20">
      <c r="A26" s="126" t="str">
        <f>+Summary!$A$29</f>
        <v>Christmas</v>
      </c>
      <c r="B26" s="23">
        <f>+VLOOKUP(A26,Summary!$A$2:$N$44,6,FALSE)</f>
        <v>0</v>
      </c>
      <c r="C26" s="23">
        <f t="shared" si="4"/>
        <v>0</v>
      </c>
      <c r="D26" s="25">
        <f t="shared" si="5"/>
        <v>0</v>
      </c>
      <c r="N26" s="35"/>
      <c r="O26" s="1"/>
      <c r="P26" s="32"/>
      <c r="Q26" s="1" t="s">
        <v>17</v>
      </c>
      <c r="R26" s="1"/>
      <c r="T26" s="126" t="str">
        <f>+Summary!$A$33</f>
        <v>x</v>
      </c>
    </row>
    <row r="27" spans="1:20">
      <c r="A27" s="126" t="str">
        <f>+Summary!$A$30</f>
        <v>x</v>
      </c>
      <c r="B27" s="23">
        <f>+VLOOKUP(A27,Summary!$A$2:$N$44,6,FALSE)</f>
        <v>0</v>
      </c>
      <c r="C27" s="23">
        <f t="shared" si="4"/>
        <v>750</v>
      </c>
      <c r="D27" s="25">
        <f t="shared" si="5"/>
        <v>750</v>
      </c>
      <c r="N27" s="35"/>
      <c r="O27" s="1"/>
      <c r="P27" s="32"/>
      <c r="Q27" s="1" t="s">
        <v>17</v>
      </c>
      <c r="R27" s="1"/>
      <c r="T27" s="126" t="str">
        <f>+Summary!$A$37</f>
        <v>Health Savings</v>
      </c>
    </row>
    <row r="28" spans="1:20">
      <c r="A28" s="126" t="str">
        <f>+Summary!$A$31</f>
        <v>x</v>
      </c>
      <c r="B28" s="23">
        <f>+VLOOKUP(A28,Summary!$A$2:$N$44,6,FALSE)</f>
        <v>0</v>
      </c>
      <c r="C28" s="23">
        <f t="shared" si="4"/>
        <v>750</v>
      </c>
      <c r="D28" s="25">
        <f t="shared" si="5"/>
        <v>750</v>
      </c>
      <c r="N28" s="35"/>
      <c r="O28" s="1"/>
      <c r="P28" s="32"/>
      <c r="Q28" s="1" t="s">
        <v>17</v>
      </c>
      <c r="R28" s="1"/>
      <c r="T28" s="126" t="str">
        <f>+Summary!$A$38</f>
        <v>401(k)</v>
      </c>
    </row>
    <row r="29" spans="1:20">
      <c r="A29" s="126" t="str">
        <f>+Summary!$A$32</f>
        <v>x</v>
      </c>
      <c r="B29" s="23">
        <f>+VLOOKUP(A29,Summary!$A$2:$N$44,6,FALSE)</f>
        <v>0</v>
      </c>
      <c r="C29" s="23">
        <f t="shared" si="4"/>
        <v>750</v>
      </c>
      <c r="D29" s="25">
        <f t="shared" si="5"/>
        <v>750</v>
      </c>
      <c r="N29" s="35"/>
      <c r="O29" s="1"/>
      <c r="P29" s="32"/>
      <c r="Q29" s="1" t="s">
        <v>17</v>
      </c>
      <c r="R29" s="1"/>
      <c r="T29" s="126" t="str">
        <f>+Summary!$A$39</f>
        <v>IRA</v>
      </c>
    </row>
    <row r="30" spans="1:20">
      <c r="A30" s="126" t="str">
        <f>+Summary!$A$33</f>
        <v>x</v>
      </c>
      <c r="B30" s="23">
        <f>+VLOOKUP(A30,Summary!$A$2:$N$44,6,FALSE)</f>
        <v>0</v>
      </c>
      <c r="C30" s="23">
        <f t="shared" si="4"/>
        <v>750</v>
      </c>
      <c r="D30" s="25">
        <f t="shared" si="5"/>
        <v>750</v>
      </c>
      <c r="N30" s="35"/>
      <c r="O30" s="1"/>
      <c r="P30" s="32"/>
      <c r="Q30" s="1" t="s">
        <v>17</v>
      </c>
      <c r="R30" s="1"/>
      <c r="T30" s="126" t="str">
        <f>+Summary!$A$40</f>
        <v>Taxable</v>
      </c>
    </row>
    <row r="31" spans="1:20" ht="15.75">
      <c r="A31" s="139" t="s">
        <v>39</v>
      </c>
      <c r="B31" s="26">
        <f>+SUM(B12:B30)</f>
        <v>0</v>
      </c>
      <c r="C31" s="26">
        <f>+SUM(C12:C30)</f>
        <v>3000</v>
      </c>
      <c r="D31" s="26">
        <f t="shared" si="5"/>
        <v>3000</v>
      </c>
      <c r="N31" s="35"/>
      <c r="O31" s="1"/>
      <c r="P31" s="32"/>
      <c r="Q31" s="1" t="s">
        <v>17</v>
      </c>
      <c r="R31" s="1"/>
      <c r="T31" s="126" t="str">
        <f>+Summary!$A$41</f>
        <v>Cash</v>
      </c>
    </row>
    <row r="32" spans="1:20">
      <c r="D32" s="25"/>
      <c r="N32" s="35"/>
      <c r="O32" s="1"/>
      <c r="P32" s="32"/>
      <c r="Q32" s="1" t="s">
        <v>17</v>
      </c>
      <c r="R32" s="1"/>
    </row>
    <row r="33" spans="1:20" ht="15.75">
      <c r="A33" s="135" t="s">
        <v>273</v>
      </c>
      <c r="D33" s="25"/>
      <c r="N33" s="35"/>
      <c r="O33" s="1"/>
      <c r="P33" s="32"/>
      <c r="Q33" s="1" t="s">
        <v>17</v>
      </c>
      <c r="R33" s="1"/>
    </row>
    <row r="34" spans="1:20">
      <c r="A34" s="126" t="str">
        <f>+Summary!$A$37</f>
        <v>Health Savings</v>
      </c>
      <c r="B34" s="23">
        <f>+VLOOKUP(A34,Summary!$A$2:$N$44,6,FALSE)</f>
        <v>0</v>
      </c>
      <c r="C34" s="23">
        <f>+SUMIF($Q:$Q,$A34,$P:$P)</f>
        <v>0</v>
      </c>
      <c r="D34" s="25">
        <f>+C34-B34</f>
        <v>0</v>
      </c>
      <c r="N34" s="35"/>
      <c r="O34" s="1"/>
      <c r="P34" s="32"/>
      <c r="Q34" s="1" t="s">
        <v>17</v>
      </c>
      <c r="R34" s="1"/>
    </row>
    <row r="35" spans="1:20">
      <c r="A35" s="126" t="str">
        <f>+Summary!$A$38</f>
        <v>401(k)</v>
      </c>
      <c r="B35" s="23">
        <f>+VLOOKUP(A35,Summary!$A$2:$N$44,6,FALSE)</f>
        <v>0</v>
      </c>
      <c r="C35" s="23">
        <f>+SUMIF($Q:$Q,$A35,$P:$P)</f>
        <v>0</v>
      </c>
      <c r="D35" s="25">
        <f t="shared" ref="D35:D38" si="6">+C35-B35</f>
        <v>0</v>
      </c>
      <c r="N35" s="35"/>
      <c r="O35" s="1"/>
      <c r="P35" s="32"/>
      <c r="Q35" s="1" t="s">
        <v>17</v>
      </c>
      <c r="R35" s="1"/>
    </row>
    <row r="36" spans="1:20">
      <c r="A36" s="126" t="str">
        <f>+Summary!$A$39</f>
        <v>IRA</v>
      </c>
      <c r="B36" s="23">
        <f>+VLOOKUP(A36,Summary!$A$2:$N$44,6,FALSE)</f>
        <v>0</v>
      </c>
      <c r="C36" s="23">
        <f>+SUMIF($Q:$Q,$A36,$P:$P)</f>
        <v>0</v>
      </c>
      <c r="D36" s="25">
        <f t="shared" si="6"/>
        <v>0</v>
      </c>
      <c r="N36" s="35"/>
      <c r="O36" s="1"/>
      <c r="P36" s="32"/>
      <c r="Q36" s="1" t="s">
        <v>17</v>
      </c>
      <c r="R36" s="1"/>
    </row>
    <row r="37" spans="1:20">
      <c r="A37" s="126" t="str">
        <f>+Summary!$A$40</f>
        <v>Taxable</v>
      </c>
      <c r="B37" s="23">
        <f>+VLOOKUP(A37,Summary!$A$2:$N$44,6,FALSE)</f>
        <v>0</v>
      </c>
      <c r="C37" s="23">
        <f>+SUMIF($Q:$Q,$A37,$P:$P)</f>
        <v>0</v>
      </c>
      <c r="D37" s="25">
        <f t="shared" si="6"/>
        <v>0</v>
      </c>
      <c r="N37" s="35"/>
      <c r="O37" s="1"/>
      <c r="P37" s="32"/>
      <c r="Q37" s="1" t="s">
        <v>17</v>
      </c>
      <c r="R37" s="1"/>
      <c r="T37"/>
    </row>
    <row r="38" spans="1:20">
      <c r="A38" s="126" t="str">
        <f>+Summary!$A$41</f>
        <v>Cash</v>
      </c>
      <c r="B38" s="23">
        <f>+VLOOKUP(A38,Summary!$A$2:$N$44,6,FALSE)</f>
        <v>0</v>
      </c>
      <c r="C38" s="23">
        <f>+SUMIF($Q:$Q,$A38,$P:$P)</f>
        <v>0</v>
      </c>
      <c r="D38" s="25">
        <f t="shared" si="6"/>
        <v>0</v>
      </c>
      <c r="N38" s="35"/>
      <c r="O38" s="1"/>
      <c r="P38" s="32"/>
      <c r="Q38" s="1" t="s">
        <v>17</v>
      </c>
      <c r="R38" s="1"/>
      <c r="T38"/>
    </row>
    <row r="39" spans="1:20" ht="15.75">
      <c r="A39" s="139" t="s">
        <v>274</v>
      </c>
      <c r="B39" s="26">
        <f>+SUM(B34:B38)</f>
        <v>0</v>
      </c>
      <c r="C39" s="26">
        <f>+SUM(C34:C38)</f>
        <v>0</v>
      </c>
      <c r="D39" s="26">
        <f>+C39-B39</f>
        <v>0</v>
      </c>
      <c r="N39" s="35"/>
      <c r="O39" s="1"/>
      <c r="P39" s="32"/>
      <c r="Q39" s="1" t="s">
        <v>17</v>
      </c>
      <c r="R39" s="1"/>
      <c r="T39"/>
    </row>
    <row r="40" spans="1:20">
      <c r="B40" s="25"/>
      <c r="C40" s="25"/>
      <c r="N40" s="35"/>
      <c r="O40" s="1"/>
      <c r="P40" s="32"/>
      <c r="Q40" s="1" t="s">
        <v>17</v>
      </c>
      <c r="R40" s="1"/>
      <c r="T40"/>
    </row>
    <row r="41" spans="1:20" ht="15.75">
      <c r="A41" s="135" t="s">
        <v>211</v>
      </c>
      <c r="B41" s="127">
        <f>+VLOOKUP(A41,Summary!$A$2:$N$44,6,FALSE)</f>
        <v>0</v>
      </c>
      <c r="C41" s="26">
        <f>+C9-C31-C39</f>
        <v>-3000</v>
      </c>
      <c r="D41" s="4"/>
      <c r="N41" s="35"/>
      <c r="O41" s="1"/>
      <c r="P41" s="32"/>
      <c r="Q41" s="1" t="s">
        <v>17</v>
      </c>
      <c r="R41" s="1"/>
      <c r="T41"/>
    </row>
    <row r="42" spans="1:20">
      <c r="N42" s="35"/>
      <c r="O42" s="1"/>
      <c r="P42" s="32"/>
      <c r="Q42" s="1" t="s">
        <v>17</v>
      </c>
      <c r="R42" s="1"/>
      <c r="T42"/>
    </row>
    <row r="43" spans="1:20">
      <c r="N43" s="35"/>
      <c r="O43" s="1"/>
      <c r="P43" s="32"/>
      <c r="Q43" s="1" t="s">
        <v>17</v>
      </c>
      <c r="R43" s="1"/>
      <c r="T43"/>
    </row>
    <row r="44" spans="1:20">
      <c r="N44" s="35"/>
      <c r="O44" s="1"/>
      <c r="P44" s="32"/>
      <c r="Q44" s="1" t="s">
        <v>17</v>
      </c>
      <c r="R44" s="1"/>
      <c r="T44" s="33"/>
    </row>
    <row r="45" spans="1:20">
      <c r="N45" s="35"/>
      <c r="O45" s="1"/>
      <c r="P45" s="32"/>
      <c r="Q45" s="1" t="s">
        <v>17</v>
      </c>
      <c r="R45" s="1"/>
      <c r="T45"/>
    </row>
    <row r="46" spans="1:20">
      <c r="C46" s="23"/>
      <c r="N46" s="35"/>
      <c r="O46" s="1"/>
      <c r="P46" s="32"/>
      <c r="Q46" s="1" t="s">
        <v>17</v>
      </c>
      <c r="R46" s="1"/>
      <c r="T46"/>
    </row>
    <row r="47" spans="1:20">
      <c r="N47" s="35"/>
      <c r="O47" s="1"/>
      <c r="P47" s="32"/>
      <c r="Q47" s="1" t="s">
        <v>17</v>
      </c>
      <c r="R47" s="1"/>
      <c r="T47"/>
    </row>
    <row r="48" spans="1:20">
      <c r="N48" s="35"/>
      <c r="O48" s="1"/>
      <c r="P48" s="32"/>
      <c r="Q48" s="1" t="s">
        <v>17</v>
      </c>
      <c r="R48" s="1"/>
      <c r="T48"/>
    </row>
    <row r="49" spans="3:20">
      <c r="C49" s="92"/>
      <c r="N49" s="35"/>
      <c r="O49" s="1"/>
      <c r="P49" s="32"/>
      <c r="Q49" s="1" t="s">
        <v>17</v>
      </c>
      <c r="R49" s="1"/>
      <c r="T49"/>
    </row>
    <row r="50" spans="3:20">
      <c r="N50" s="35"/>
      <c r="O50" s="1"/>
      <c r="P50" s="32"/>
      <c r="Q50" s="1" t="s">
        <v>17</v>
      </c>
      <c r="R50" s="1"/>
      <c r="T50"/>
    </row>
    <row r="51" spans="3:20">
      <c r="N51" s="35"/>
      <c r="O51" s="1"/>
      <c r="P51" s="32"/>
      <c r="Q51" s="1" t="s">
        <v>17</v>
      </c>
      <c r="R51" s="1"/>
      <c r="T51"/>
    </row>
    <row r="52" spans="3:20">
      <c r="N52" s="35"/>
      <c r="O52" s="1"/>
      <c r="P52" s="32"/>
      <c r="Q52" s="1" t="s">
        <v>17</v>
      </c>
      <c r="R52" s="1"/>
      <c r="T52"/>
    </row>
    <row r="53" spans="3:20">
      <c r="N53" s="35"/>
      <c r="O53" s="1"/>
      <c r="P53" s="32"/>
      <c r="Q53" s="1" t="s">
        <v>17</v>
      </c>
      <c r="R53" s="1"/>
      <c r="T53"/>
    </row>
    <row r="54" spans="3:20">
      <c r="N54" s="35"/>
      <c r="O54" s="1"/>
      <c r="P54" s="32"/>
      <c r="Q54" s="1" t="s">
        <v>17</v>
      </c>
      <c r="R54" s="1"/>
      <c r="T54"/>
    </row>
    <row r="55" spans="3:20">
      <c r="N55" s="35"/>
      <c r="O55" s="1"/>
      <c r="P55" s="32"/>
      <c r="Q55" s="1" t="s">
        <v>17</v>
      </c>
      <c r="R55" s="1"/>
      <c r="T55"/>
    </row>
    <row r="56" spans="3:20">
      <c r="N56" s="35"/>
      <c r="O56" s="1"/>
      <c r="P56" s="32"/>
      <c r="Q56" s="1" t="s">
        <v>17</v>
      </c>
      <c r="R56" s="1"/>
      <c r="T56"/>
    </row>
    <row r="57" spans="3:20">
      <c r="N57" s="35"/>
      <c r="O57" s="1"/>
      <c r="P57" s="32"/>
      <c r="Q57" s="1" t="s">
        <v>17</v>
      </c>
      <c r="R57" s="1"/>
      <c r="T57"/>
    </row>
    <row r="58" spans="3:20">
      <c r="N58" s="35"/>
      <c r="O58" s="1"/>
      <c r="P58" s="32"/>
      <c r="Q58" s="1" t="s">
        <v>17</v>
      </c>
      <c r="R58" s="1"/>
      <c r="T58"/>
    </row>
    <row r="59" spans="3:20">
      <c r="N59" s="35"/>
      <c r="O59" s="1"/>
      <c r="P59" s="32"/>
      <c r="Q59" s="1" t="s">
        <v>17</v>
      </c>
      <c r="R59" s="1"/>
      <c r="T59"/>
    </row>
    <row r="60" spans="3:20">
      <c r="N60" s="35"/>
      <c r="O60" s="1"/>
      <c r="P60" s="32"/>
      <c r="Q60" s="1" t="s">
        <v>17</v>
      </c>
      <c r="R60" s="1"/>
      <c r="T60"/>
    </row>
    <row r="61" spans="3:20">
      <c r="N61" s="35"/>
      <c r="O61" s="1"/>
      <c r="P61" s="32"/>
      <c r="Q61" s="1" t="s">
        <v>17</v>
      </c>
      <c r="R61" s="1"/>
      <c r="T61"/>
    </row>
    <row r="62" spans="3:20">
      <c r="N62" s="35"/>
      <c r="O62" s="1"/>
      <c r="P62" s="32"/>
      <c r="Q62" s="1" t="s">
        <v>17</v>
      </c>
      <c r="R62" s="1"/>
      <c r="T62"/>
    </row>
    <row r="63" spans="3:20">
      <c r="N63" s="35"/>
      <c r="O63" s="1"/>
      <c r="P63" s="32"/>
      <c r="Q63" s="1" t="s">
        <v>17</v>
      </c>
      <c r="R63" s="1"/>
      <c r="T63"/>
    </row>
    <row r="64" spans="3:20">
      <c r="N64" s="35"/>
      <c r="O64" s="1"/>
      <c r="P64" s="32"/>
      <c r="Q64" s="1" t="s">
        <v>17</v>
      </c>
      <c r="R64" s="1"/>
      <c r="T64"/>
    </row>
    <row r="65" spans="14:20">
      <c r="N65" s="35"/>
      <c r="O65" s="1"/>
      <c r="P65" s="32"/>
      <c r="Q65" s="1" t="s">
        <v>17</v>
      </c>
      <c r="R65" s="1"/>
      <c r="T65"/>
    </row>
    <row r="66" spans="14:20">
      <c r="N66" s="35"/>
      <c r="O66" s="1"/>
      <c r="P66" s="32"/>
      <c r="Q66" s="1" t="s">
        <v>17</v>
      </c>
      <c r="R66" s="1"/>
      <c r="T66"/>
    </row>
    <row r="67" spans="14:20">
      <c r="N67" s="35"/>
      <c r="O67" s="1"/>
      <c r="P67" s="32"/>
      <c r="Q67" s="1" t="s">
        <v>17</v>
      </c>
      <c r="R67" s="1"/>
      <c r="T67"/>
    </row>
    <row r="68" spans="14:20">
      <c r="N68" s="35"/>
      <c r="O68" s="1"/>
      <c r="P68" s="32"/>
      <c r="Q68" s="1" t="s">
        <v>17</v>
      </c>
      <c r="R68" s="1"/>
      <c r="T68"/>
    </row>
    <row r="69" spans="14:20">
      <c r="N69" s="35"/>
      <c r="O69" s="1"/>
      <c r="P69" s="32"/>
      <c r="Q69" s="1" t="s">
        <v>17</v>
      </c>
      <c r="R69" s="1"/>
      <c r="T69"/>
    </row>
    <row r="70" spans="14:20">
      <c r="N70" s="35"/>
      <c r="O70" s="1"/>
      <c r="P70" s="32"/>
      <c r="Q70" s="1" t="s">
        <v>17</v>
      </c>
      <c r="R70" s="1"/>
      <c r="T70"/>
    </row>
    <row r="71" spans="14:20">
      <c r="N71" s="35"/>
      <c r="O71" s="1"/>
      <c r="P71" s="32"/>
      <c r="Q71" s="1" t="s">
        <v>17</v>
      </c>
      <c r="R71" s="1"/>
      <c r="T71"/>
    </row>
    <row r="72" spans="14:20">
      <c r="N72" s="35"/>
      <c r="O72" s="1"/>
      <c r="P72" s="32"/>
      <c r="Q72" s="1" t="s">
        <v>17</v>
      </c>
      <c r="R72" s="1"/>
      <c r="T72"/>
    </row>
    <row r="73" spans="14:20">
      <c r="N73" s="35"/>
      <c r="O73" s="1"/>
      <c r="P73" s="32"/>
      <c r="Q73" s="1" t="s">
        <v>17</v>
      </c>
      <c r="R73" s="1"/>
      <c r="T73"/>
    </row>
    <row r="74" spans="14:20">
      <c r="N74" s="35"/>
      <c r="O74" s="1"/>
      <c r="P74" s="32"/>
      <c r="Q74" s="1" t="s">
        <v>17</v>
      </c>
      <c r="R74" s="1"/>
      <c r="T74"/>
    </row>
    <row r="75" spans="14:20">
      <c r="N75" s="35"/>
      <c r="O75" s="1"/>
      <c r="P75" s="32"/>
      <c r="Q75" s="1" t="s">
        <v>17</v>
      </c>
      <c r="R75" s="1"/>
      <c r="T75"/>
    </row>
    <row r="76" spans="14:20">
      <c r="N76" s="35"/>
      <c r="O76" s="1"/>
      <c r="P76" s="32"/>
      <c r="Q76" s="1" t="s">
        <v>17</v>
      </c>
      <c r="R76" s="1"/>
      <c r="T76"/>
    </row>
    <row r="77" spans="14:20">
      <c r="N77" s="35"/>
      <c r="O77" s="1"/>
      <c r="P77" s="32"/>
      <c r="Q77" s="1" t="s">
        <v>17</v>
      </c>
      <c r="R77" s="1"/>
      <c r="T77"/>
    </row>
    <row r="78" spans="14:20">
      <c r="N78" s="35"/>
      <c r="O78" s="1"/>
      <c r="P78" s="32"/>
      <c r="Q78" s="1" t="s">
        <v>17</v>
      </c>
      <c r="R78" s="1"/>
      <c r="T78"/>
    </row>
    <row r="79" spans="14:20">
      <c r="N79" s="35"/>
      <c r="O79" s="1"/>
      <c r="P79" s="32"/>
      <c r="Q79" s="1" t="s">
        <v>17</v>
      </c>
      <c r="R79" s="1"/>
      <c r="T79"/>
    </row>
    <row r="80" spans="14:20">
      <c r="N80" s="35"/>
      <c r="O80" s="1"/>
      <c r="P80" s="32"/>
      <c r="Q80" s="1" t="s">
        <v>17</v>
      </c>
      <c r="R80" s="1"/>
      <c r="T80"/>
    </row>
    <row r="81" spans="14:20">
      <c r="N81" s="35"/>
      <c r="O81" s="1"/>
      <c r="P81" s="32"/>
      <c r="Q81" s="1" t="s">
        <v>17</v>
      </c>
      <c r="R81" s="1"/>
      <c r="T81"/>
    </row>
    <row r="82" spans="14:20">
      <c r="N82" s="35"/>
      <c r="O82" s="1"/>
      <c r="P82" s="32"/>
      <c r="Q82" s="1" t="s">
        <v>17</v>
      </c>
      <c r="R82" s="1"/>
      <c r="T82"/>
    </row>
    <row r="83" spans="14:20">
      <c r="N83" s="35"/>
      <c r="O83" s="1"/>
      <c r="P83" s="32"/>
      <c r="Q83" s="1" t="s">
        <v>17</v>
      </c>
      <c r="R83" s="1"/>
      <c r="T83"/>
    </row>
    <row r="84" spans="14:20">
      <c r="N84" s="35"/>
      <c r="O84" s="1"/>
      <c r="P84" s="32"/>
      <c r="Q84" s="1" t="s">
        <v>17</v>
      </c>
      <c r="R84" s="1"/>
      <c r="T84"/>
    </row>
    <row r="85" spans="14:20">
      <c r="N85" s="35"/>
      <c r="O85" s="1"/>
      <c r="P85" s="32"/>
      <c r="Q85" s="1" t="s">
        <v>17</v>
      </c>
      <c r="R85" s="1"/>
      <c r="T85"/>
    </row>
    <row r="86" spans="14:20">
      <c r="N86" s="35"/>
      <c r="O86" s="1"/>
      <c r="P86" s="32"/>
      <c r="Q86" s="1" t="s">
        <v>17</v>
      </c>
      <c r="R86" s="1"/>
      <c r="T86"/>
    </row>
    <row r="87" spans="14:20">
      <c r="N87" s="35"/>
      <c r="O87" s="1"/>
      <c r="P87" s="32"/>
      <c r="Q87" s="1" t="s">
        <v>17</v>
      </c>
      <c r="R87" s="1"/>
      <c r="T87"/>
    </row>
    <row r="88" spans="14:20">
      <c r="N88" s="35"/>
      <c r="O88" s="1"/>
      <c r="P88" s="32"/>
      <c r="Q88" s="1" t="s">
        <v>17</v>
      </c>
      <c r="R88" s="1"/>
      <c r="T88"/>
    </row>
    <row r="89" spans="14:20">
      <c r="N89" s="35"/>
      <c r="O89" s="1"/>
      <c r="P89" s="32"/>
      <c r="Q89" s="1" t="s">
        <v>17</v>
      </c>
      <c r="R89" s="1"/>
      <c r="T89"/>
    </row>
    <row r="90" spans="14:20">
      <c r="N90" s="35"/>
      <c r="O90" s="1"/>
      <c r="P90" s="32"/>
      <c r="Q90" s="1" t="s">
        <v>17</v>
      </c>
      <c r="R90" s="1"/>
      <c r="T90"/>
    </row>
    <row r="91" spans="14:20">
      <c r="N91" s="35"/>
      <c r="O91" s="1"/>
      <c r="P91" s="32"/>
      <c r="Q91" s="1" t="s">
        <v>17</v>
      </c>
      <c r="R91" s="1"/>
      <c r="T91"/>
    </row>
    <row r="92" spans="14:20">
      <c r="N92" s="35"/>
      <c r="O92" s="1"/>
      <c r="P92" s="32"/>
      <c r="Q92" s="1" t="s">
        <v>17</v>
      </c>
      <c r="R92" s="1"/>
      <c r="T92"/>
    </row>
    <row r="93" spans="14:20">
      <c r="N93" s="35"/>
      <c r="O93" s="1"/>
      <c r="P93" s="32"/>
      <c r="Q93" s="1" t="s">
        <v>17</v>
      </c>
      <c r="R93" s="1"/>
      <c r="T93"/>
    </row>
    <row r="94" spans="14:20">
      <c r="N94" s="35"/>
      <c r="O94" s="1"/>
      <c r="P94" s="32"/>
      <c r="Q94" s="1" t="s">
        <v>17</v>
      </c>
      <c r="R94" s="1"/>
      <c r="T94"/>
    </row>
    <row r="95" spans="14:20">
      <c r="N95" s="35"/>
      <c r="O95" s="1"/>
      <c r="P95" s="32"/>
      <c r="Q95" s="1" t="s">
        <v>17</v>
      </c>
      <c r="R95" s="1"/>
      <c r="T95"/>
    </row>
    <row r="96" spans="14:20">
      <c r="N96" s="35"/>
      <c r="O96" s="1"/>
      <c r="P96" s="32"/>
      <c r="Q96" s="1" t="s">
        <v>17</v>
      </c>
      <c r="R96" s="1"/>
      <c r="T96"/>
    </row>
    <row r="97" spans="14:20">
      <c r="N97" s="35"/>
      <c r="O97" s="1"/>
      <c r="P97" s="32"/>
      <c r="Q97" s="1" t="s">
        <v>17</v>
      </c>
      <c r="R97" s="1"/>
      <c r="T97"/>
    </row>
    <row r="98" spans="14:20">
      <c r="N98" s="35"/>
      <c r="O98" s="1"/>
      <c r="P98" s="32"/>
      <c r="Q98" s="1" t="s">
        <v>17</v>
      </c>
      <c r="R98" s="1"/>
      <c r="T98"/>
    </row>
    <row r="99" spans="14:20">
      <c r="N99" s="35"/>
      <c r="O99" s="1"/>
      <c r="P99" s="32"/>
      <c r="Q99" s="1" t="s">
        <v>17</v>
      </c>
      <c r="R99" s="1"/>
      <c r="T99"/>
    </row>
    <row r="100" spans="14:20">
      <c r="N100" s="35"/>
      <c r="O100" s="1"/>
      <c r="P100" s="32"/>
      <c r="Q100" s="1" t="s">
        <v>17</v>
      </c>
      <c r="R100" s="1"/>
      <c r="T100"/>
    </row>
    <row r="101" spans="14:20">
      <c r="N101" s="35"/>
      <c r="O101" s="1"/>
      <c r="P101" s="32"/>
      <c r="Q101" s="1" t="s">
        <v>17</v>
      </c>
      <c r="R101" s="1"/>
      <c r="T101"/>
    </row>
    <row r="102" spans="14:20">
      <c r="N102" s="35"/>
      <c r="O102" s="1"/>
      <c r="P102" s="32"/>
      <c r="Q102" s="1" t="s">
        <v>17</v>
      </c>
      <c r="R102" s="1"/>
      <c r="T102"/>
    </row>
    <row r="103" spans="14:20">
      <c r="N103" s="35"/>
      <c r="O103" s="1"/>
      <c r="P103" s="32"/>
      <c r="Q103" s="1" t="s">
        <v>17</v>
      </c>
      <c r="R103" s="1"/>
      <c r="T103"/>
    </row>
    <row r="104" spans="14:20">
      <c r="N104" s="35"/>
      <c r="O104" s="1"/>
      <c r="P104" s="32"/>
      <c r="Q104" s="1" t="s">
        <v>17</v>
      </c>
      <c r="R104" s="1"/>
      <c r="T104"/>
    </row>
    <row r="105" spans="14:20">
      <c r="N105" s="35"/>
      <c r="O105" s="1"/>
      <c r="P105" s="32"/>
      <c r="Q105" s="1" t="s">
        <v>17</v>
      </c>
      <c r="R105" s="1"/>
      <c r="T105"/>
    </row>
    <row r="106" spans="14:20">
      <c r="N106" s="35"/>
      <c r="O106" s="1"/>
      <c r="P106" s="32"/>
      <c r="Q106" s="1" t="s">
        <v>17</v>
      </c>
      <c r="R106" s="1"/>
      <c r="T106"/>
    </row>
    <row r="107" spans="14:20">
      <c r="N107" s="35"/>
      <c r="O107" s="1"/>
      <c r="P107" s="32"/>
      <c r="Q107" s="1" t="s">
        <v>17</v>
      </c>
      <c r="R107" s="1"/>
      <c r="T107"/>
    </row>
    <row r="108" spans="14:20">
      <c r="N108" s="35"/>
      <c r="O108" s="1"/>
      <c r="P108" s="32"/>
      <c r="Q108" s="1" t="s">
        <v>17</v>
      </c>
      <c r="R108" s="1"/>
      <c r="T108"/>
    </row>
    <row r="109" spans="14:20">
      <c r="N109" s="35"/>
      <c r="O109" s="1"/>
      <c r="P109" s="32"/>
      <c r="Q109" s="1" t="s">
        <v>17</v>
      </c>
      <c r="R109" s="1"/>
      <c r="T109"/>
    </row>
    <row r="110" spans="14:20">
      <c r="N110" s="35"/>
      <c r="O110" s="1"/>
      <c r="P110" s="32"/>
      <c r="Q110" s="1" t="s">
        <v>17</v>
      </c>
      <c r="R110" s="1"/>
      <c r="T110"/>
    </row>
    <row r="111" spans="14:20">
      <c r="N111" s="35"/>
      <c r="O111" s="1"/>
      <c r="P111" s="32"/>
      <c r="Q111" s="1" t="s">
        <v>17</v>
      </c>
      <c r="R111" s="1"/>
      <c r="T111"/>
    </row>
    <row r="112" spans="14:20">
      <c r="N112" s="35"/>
      <c r="O112" s="1"/>
      <c r="P112" s="32"/>
      <c r="Q112" s="1" t="s">
        <v>17</v>
      </c>
      <c r="R112" s="1"/>
      <c r="T112"/>
    </row>
    <row r="113" spans="14:20">
      <c r="N113" s="35"/>
      <c r="O113" s="1"/>
      <c r="P113" s="32"/>
      <c r="Q113" s="1" t="s">
        <v>17</v>
      </c>
      <c r="R113" s="1"/>
      <c r="T113"/>
    </row>
    <row r="114" spans="14:20">
      <c r="N114" s="35"/>
      <c r="O114" s="1"/>
      <c r="P114" s="32"/>
      <c r="Q114" s="1"/>
      <c r="R114" s="1"/>
      <c r="T114"/>
    </row>
    <row r="115" spans="14:20">
      <c r="N115" s="35"/>
      <c r="O115" s="1"/>
      <c r="P115" s="1"/>
      <c r="Q115" s="1"/>
      <c r="R115" s="1"/>
      <c r="T115"/>
    </row>
    <row r="116" spans="14:20">
      <c r="N116" s="35"/>
      <c r="O116" s="1"/>
      <c r="P116" s="1"/>
      <c r="Q116" s="1"/>
      <c r="R116" s="1"/>
      <c r="T116"/>
    </row>
    <row r="117" spans="14:20">
      <c r="N117" s="35"/>
      <c r="O117" s="1"/>
      <c r="P117" s="1"/>
      <c r="Q117" s="1"/>
      <c r="R117" s="1"/>
      <c r="T117"/>
    </row>
    <row r="118" spans="14:20">
      <c r="N118" s="35"/>
      <c r="O118" s="1"/>
      <c r="P118" s="1"/>
      <c r="Q118" s="1"/>
      <c r="R118" s="1"/>
      <c r="T118"/>
    </row>
    <row r="119" spans="14:20">
      <c r="N119" s="35"/>
      <c r="O119" s="1"/>
      <c r="P119" s="1"/>
      <c r="Q119" s="1"/>
      <c r="R119" s="1"/>
      <c r="T119"/>
    </row>
    <row r="120" spans="14:20">
      <c r="N120" s="35"/>
      <c r="O120" s="1"/>
      <c r="P120" s="1"/>
      <c r="Q120" s="1"/>
      <c r="R120" s="1"/>
      <c r="T120"/>
    </row>
    <row r="121" spans="14:20">
      <c r="N121" s="35"/>
      <c r="O121" s="1"/>
      <c r="P121" s="1"/>
      <c r="Q121" s="1"/>
      <c r="R121" s="1"/>
      <c r="T121"/>
    </row>
    <row r="122" spans="14:20">
      <c r="N122" s="35"/>
      <c r="O122" s="1"/>
      <c r="P122" s="1"/>
      <c r="Q122" s="1"/>
      <c r="R122" s="1"/>
      <c r="T122"/>
    </row>
    <row r="123" spans="14:20">
      <c r="N123" s="35"/>
      <c r="O123" s="1"/>
      <c r="P123" s="1"/>
      <c r="Q123" s="1"/>
      <c r="R123" s="1"/>
      <c r="T123"/>
    </row>
    <row r="124" spans="14:20">
      <c r="N124" s="35"/>
      <c r="O124" s="1"/>
      <c r="P124" s="1"/>
      <c r="Q124" s="1"/>
      <c r="R124" s="1"/>
      <c r="T124"/>
    </row>
    <row r="125" spans="14:20">
      <c r="N125" s="35"/>
      <c r="O125" s="1"/>
      <c r="P125" s="1"/>
      <c r="Q125" s="1"/>
      <c r="R125" s="1"/>
      <c r="T125"/>
    </row>
    <row r="126" spans="14:20">
      <c r="N126" s="35"/>
      <c r="O126" s="1"/>
      <c r="P126" s="1"/>
      <c r="Q126" s="1"/>
      <c r="R126" s="1"/>
      <c r="T126"/>
    </row>
    <row r="127" spans="14:20">
      <c r="N127" s="35"/>
      <c r="O127" s="1"/>
      <c r="P127" s="1"/>
      <c r="Q127" s="1"/>
      <c r="R127" s="1"/>
      <c r="T127"/>
    </row>
    <row r="128" spans="14:20">
      <c r="R128" s="1"/>
      <c r="T128"/>
    </row>
    <row r="129" spans="18:20">
      <c r="R129" s="1"/>
      <c r="T129"/>
    </row>
    <row r="130" spans="18:20">
      <c r="R130" s="1"/>
      <c r="T130"/>
    </row>
    <row r="131" spans="18:20">
      <c r="R131" s="1"/>
      <c r="T131"/>
    </row>
    <row r="132" spans="18:20">
      <c r="R132" s="1"/>
      <c r="T132"/>
    </row>
    <row r="133" spans="18:20">
      <c r="R133" s="1"/>
      <c r="T133"/>
    </row>
    <row r="134" spans="18:20">
      <c r="R134" s="1"/>
      <c r="T134"/>
    </row>
    <row r="135" spans="18:20">
      <c r="R135" s="1"/>
      <c r="T135"/>
    </row>
    <row r="136" spans="18:20">
      <c r="R136" s="1"/>
      <c r="T136"/>
    </row>
    <row r="137" spans="18:20">
      <c r="R137" s="1"/>
      <c r="T137"/>
    </row>
    <row r="138" spans="18:20">
      <c r="T138"/>
    </row>
    <row r="139" spans="18:20">
      <c r="T139"/>
    </row>
    <row r="140" spans="18:20">
      <c r="T140"/>
    </row>
    <row r="141" spans="18:20">
      <c r="T141"/>
    </row>
    <row r="142" spans="18:20">
      <c r="T142"/>
    </row>
    <row r="143" spans="18:20">
      <c r="T143"/>
    </row>
    <row r="144" spans="18:20">
      <c r="T144"/>
    </row>
    <row r="145" spans="18:20">
      <c r="T145"/>
    </row>
    <row r="146" spans="18:20">
      <c r="T146"/>
    </row>
    <row r="147" spans="18:20">
      <c r="T147"/>
    </row>
    <row r="148" spans="18:20">
      <c r="T148"/>
    </row>
    <row r="149" spans="18:20">
      <c r="T149"/>
    </row>
    <row r="150" spans="18:20">
      <c r="R150" s="1"/>
      <c r="T150"/>
    </row>
    <row r="151" spans="18:20">
      <c r="R151" s="1"/>
      <c r="T151"/>
    </row>
    <row r="152" spans="18:20">
      <c r="T152"/>
    </row>
    <row r="153" spans="18:20">
      <c r="T153"/>
    </row>
    <row r="154" spans="18:20">
      <c r="T154"/>
    </row>
    <row r="155" spans="18:20">
      <c r="T155"/>
    </row>
    <row r="156" spans="18:20">
      <c r="T156"/>
    </row>
    <row r="157" spans="18:20">
      <c r="T157"/>
    </row>
    <row r="158" spans="18:20">
      <c r="T158"/>
    </row>
    <row r="159" spans="18:20">
      <c r="T159"/>
    </row>
    <row r="160" spans="18:20">
      <c r="T160"/>
    </row>
    <row r="164" spans="18:20">
      <c r="R164" s="1"/>
    </row>
    <row r="165" spans="18:20">
      <c r="R165" s="1"/>
    </row>
    <row r="171" spans="18:20">
      <c r="S171" s="2"/>
    </row>
    <row r="172" spans="18:20">
      <c r="S172" s="2"/>
      <c r="T172"/>
    </row>
    <row r="173" spans="18:20">
      <c r="S173" s="2"/>
      <c r="T173"/>
    </row>
    <row r="174" spans="18:20">
      <c r="S174" s="2"/>
      <c r="T174"/>
    </row>
    <row r="175" spans="18:20">
      <c r="S175" s="2"/>
      <c r="T175"/>
    </row>
    <row r="176" spans="18:20">
      <c r="S176" s="2"/>
      <c r="T176"/>
    </row>
    <row r="177" spans="18:20">
      <c r="S177" s="2"/>
      <c r="T177"/>
    </row>
    <row r="178" spans="18:20">
      <c r="R178" s="1"/>
      <c r="S178" s="2"/>
      <c r="T178"/>
    </row>
    <row r="179" spans="18:20">
      <c r="R179" s="1"/>
      <c r="S179" s="2"/>
      <c r="T179"/>
    </row>
    <row r="180" spans="18:20">
      <c r="R180" s="1"/>
      <c r="S180" s="2"/>
      <c r="T180"/>
    </row>
    <row r="181" spans="18:20">
      <c r="R181" s="1"/>
      <c r="S181" s="2"/>
      <c r="T181"/>
    </row>
    <row r="182" spans="18:20">
      <c r="R182" s="1"/>
      <c r="S182" s="2"/>
      <c r="T182"/>
    </row>
    <row r="183" spans="18:20">
      <c r="R183" s="1"/>
      <c r="S183" s="2"/>
      <c r="T183"/>
    </row>
    <row r="184" spans="18:20">
      <c r="R184" s="1"/>
      <c r="S184" s="2"/>
      <c r="T184"/>
    </row>
    <row r="185" spans="18:20">
      <c r="R185" s="1"/>
      <c r="S185" s="2"/>
      <c r="T185"/>
    </row>
    <row r="186" spans="18:20">
      <c r="R186" s="1"/>
      <c r="S186" s="2"/>
      <c r="T186"/>
    </row>
    <row r="187" spans="18:20">
      <c r="R187" s="1"/>
      <c r="S187" s="2"/>
      <c r="T187"/>
    </row>
    <row r="188" spans="18:20">
      <c r="R188" s="1"/>
      <c r="S188" s="2"/>
      <c r="T188"/>
    </row>
    <row r="189" spans="18:20">
      <c r="R189" s="1"/>
      <c r="S189" s="2"/>
      <c r="T189"/>
    </row>
    <row r="190" spans="18:20">
      <c r="R190" s="1"/>
      <c r="S190" s="2"/>
      <c r="T190"/>
    </row>
    <row r="191" spans="18:20">
      <c r="R191" s="1"/>
      <c r="S191" s="2"/>
      <c r="T191"/>
    </row>
    <row r="192" spans="18:20">
      <c r="R192" s="1"/>
      <c r="S192" s="2"/>
      <c r="T192"/>
    </row>
    <row r="193" spans="10:20">
      <c r="S193" s="2"/>
      <c r="T193"/>
    </row>
    <row r="194" spans="10:20">
      <c r="S194" s="2"/>
      <c r="T194"/>
    </row>
    <row r="195" spans="10:20">
      <c r="S195" s="2"/>
      <c r="T195"/>
    </row>
    <row r="196" spans="10:20">
      <c r="S196" s="2"/>
      <c r="T196"/>
    </row>
    <row r="197" spans="10:20">
      <c r="J197" s="33"/>
      <c r="S197" s="2"/>
      <c r="T197"/>
    </row>
    <row r="198" spans="10:20">
      <c r="J198" s="33"/>
      <c r="S198" s="2"/>
      <c r="T198"/>
    </row>
    <row r="199" spans="10:20">
      <c r="J199" s="33"/>
      <c r="S199" s="2"/>
      <c r="T199"/>
    </row>
    <row r="200" spans="10:20">
      <c r="S200" s="2"/>
      <c r="T200"/>
    </row>
    <row r="201" spans="10:20">
      <c r="S201" s="2"/>
      <c r="T201"/>
    </row>
    <row r="202" spans="10:20">
      <c r="S202" s="2"/>
      <c r="T202"/>
    </row>
    <row r="203" spans="10:20">
      <c r="T203"/>
    </row>
    <row r="209" spans="20:20">
      <c r="T209"/>
    </row>
    <row r="210" spans="20:20">
      <c r="T210"/>
    </row>
    <row r="211" spans="20:20">
      <c r="T211"/>
    </row>
    <row r="212" spans="20:20">
      <c r="T212"/>
    </row>
    <row r="213" spans="20:20">
      <c r="T213"/>
    </row>
    <row r="214" spans="20:20">
      <c r="T214"/>
    </row>
  </sheetData>
  <conditionalFormatting sqref="D3 D34:D39 D6:D9">
    <cfRule type="cellIs" dxfId="23" priority="3" operator="lessThan">
      <formula>0</formula>
    </cfRule>
  </conditionalFormatting>
  <conditionalFormatting sqref="D4:D5 D12:D31">
    <cfRule type="cellIs" dxfId="22" priority="2" operator="greaterThan">
      <formula>0</formula>
    </cfRule>
  </conditionalFormatting>
  <conditionalFormatting sqref="D37">
    <cfRule type="cellIs" dxfId="21" priority="1" operator="lessThan">
      <formula>0</formula>
    </cfRule>
  </conditionalFormatting>
  <dataValidations count="1">
    <dataValidation type="list" allowBlank="1" showInputMessage="1" showErrorMessage="1" sqref="R138:R179 Q3:Q114">
      <formula1>$T$2:$T$31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T214"/>
  <sheetViews>
    <sheetView zoomScale="75" zoomScaleNormal="75" workbookViewId="0">
      <selection activeCell="R8" sqref="R8"/>
    </sheetView>
  </sheetViews>
  <sheetFormatPr defaultRowHeight="15"/>
  <cols>
    <col min="1" max="1" width="18.7109375" customWidth="1"/>
    <col min="2" max="4" width="12.7109375" style="3" customWidth="1"/>
    <col min="6" max="6" width="14.85546875" customWidth="1"/>
    <col min="7" max="7" width="6.7109375" customWidth="1"/>
    <col min="8" max="8" width="17.5703125" bestFit="1" customWidth="1"/>
    <col min="9" max="9" width="12.7109375" customWidth="1"/>
    <col min="11" max="13" width="8.85546875" customWidth="1"/>
    <col min="14" max="14" width="10.5703125" style="34" bestFit="1" customWidth="1"/>
    <col min="15" max="15" width="25.7109375" customWidth="1"/>
    <col min="16" max="16" width="9" bestFit="1" customWidth="1"/>
    <col min="17" max="17" width="12.7109375" bestFit="1" customWidth="1"/>
    <col min="18" max="18" width="30.7109375" customWidth="1"/>
    <col min="20" max="20" width="13.28515625" style="2" bestFit="1" customWidth="1"/>
  </cols>
  <sheetData>
    <row r="1" spans="1:20" ht="21">
      <c r="A1" s="142" t="s">
        <v>259</v>
      </c>
      <c r="B1" s="40"/>
      <c r="C1" s="40"/>
      <c r="D1" s="40"/>
      <c r="F1" s="146" t="s">
        <v>35</v>
      </c>
      <c r="G1" s="36"/>
      <c r="H1" s="36"/>
      <c r="I1" s="36"/>
      <c r="N1" s="143" t="s">
        <v>33</v>
      </c>
      <c r="O1" s="36"/>
      <c r="P1" s="36"/>
      <c r="Q1" s="36"/>
      <c r="R1" s="36"/>
      <c r="T1" s="145" t="s">
        <v>34</v>
      </c>
    </row>
    <row r="2" spans="1:20" ht="15.75">
      <c r="A2" s="135" t="s">
        <v>20</v>
      </c>
      <c r="B2" s="41" t="s">
        <v>29</v>
      </c>
      <c r="C2" s="41" t="s">
        <v>30</v>
      </c>
      <c r="D2" s="41" t="s">
        <v>31</v>
      </c>
      <c r="F2" t="s">
        <v>278</v>
      </c>
      <c r="G2" s="95" t="e">
        <f>+ROUND(I2/$I$16,2)</f>
        <v>#DIV/0!</v>
      </c>
      <c r="H2" s="31" t="e">
        <f>+CONCATENATE("(",G2*100,"%)  ",F2)</f>
        <v>#DIV/0!</v>
      </c>
      <c r="I2" s="23">
        <f>+C39</f>
        <v>0</v>
      </c>
      <c r="N2" s="34" t="s">
        <v>0</v>
      </c>
      <c r="O2" t="s">
        <v>1</v>
      </c>
      <c r="P2" t="s">
        <v>2</v>
      </c>
      <c r="Q2" s="1" t="s">
        <v>3</v>
      </c>
      <c r="R2" s="1" t="s">
        <v>73</v>
      </c>
      <c r="T2" s="126" t="str">
        <f>+Summary!$A$6</f>
        <v>Gross Salary</v>
      </c>
    </row>
    <row r="3" spans="1:20">
      <c r="A3" s="126" t="str">
        <f>+Summary!$A$6</f>
        <v>Gross Salary</v>
      </c>
      <c r="B3" s="23">
        <f>+VLOOKUP(A3,Summary!$A$2:$N$44,7,FALSE)</f>
        <v>0</v>
      </c>
      <c r="C3" s="23">
        <f t="shared" ref="C3:C8" si="0">+SUMIF($Q:$Q,$A3,$P:$P)</f>
        <v>0</v>
      </c>
      <c r="D3" s="25">
        <f t="shared" ref="D3:D8" si="1">+C3-B3</f>
        <v>0</v>
      </c>
      <c r="F3" t="s">
        <v>15</v>
      </c>
      <c r="G3" s="95" t="e">
        <f t="shared" ref="G3:G15" si="2">+ROUND(I3/$I$16,2)</f>
        <v>#DIV/0!</v>
      </c>
      <c r="H3" s="31" t="e">
        <f t="shared" ref="H3:H15" si="3">+CONCATENATE("(",G3*100,"%)  ",F3)</f>
        <v>#DIV/0!</v>
      </c>
      <c r="I3" s="23">
        <f>+C25</f>
        <v>0</v>
      </c>
      <c r="N3" s="35"/>
      <c r="O3" s="1"/>
      <c r="P3" s="32">
        <v>500</v>
      </c>
      <c r="Q3" s="1" t="s">
        <v>17</v>
      </c>
      <c r="R3" s="1"/>
      <c r="T3" s="126" t="str">
        <f>+Summary!$A$7</f>
        <v>Insurance</v>
      </c>
    </row>
    <row r="4" spans="1:20">
      <c r="A4" s="126" t="str">
        <f>+Summary!$A$7</f>
        <v>Insurance</v>
      </c>
      <c r="B4" s="23">
        <f>+VLOOKUP(A4,Summary!$A$2:$N$44,7,FALSE)</f>
        <v>0</v>
      </c>
      <c r="C4" s="23">
        <f t="shared" si="0"/>
        <v>0</v>
      </c>
      <c r="D4" s="25">
        <f t="shared" si="1"/>
        <v>0</v>
      </c>
      <c r="F4" t="s">
        <v>12</v>
      </c>
      <c r="G4" s="95" t="e">
        <f t="shared" si="2"/>
        <v>#DIV/0!</v>
      </c>
      <c r="H4" s="31" t="e">
        <f t="shared" si="3"/>
        <v>#DIV/0!</v>
      </c>
      <c r="I4" s="23">
        <f>+C20</f>
        <v>0</v>
      </c>
      <c r="N4" s="35"/>
      <c r="O4" s="1"/>
      <c r="P4" s="32">
        <v>250</v>
      </c>
      <c r="Q4" s="1" t="s">
        <v>17</v>
      </c>
      <c r="R4" s="1"/>
      <c r="T4" s="126" t="str">
        <f>+Summary!$A$8</f>
        <v>Taxes</v>
      </c>
    </row>
    <row r="5" spans="1:20">
      <c r="A5" s="126" t="str">
        <f>+Summary!$A$8</f>
        <v>Taxes</v>
      </c>
      <c r="B5" s="23">
        <f>+VLOOKUP(A5,Summary!$A$2:$N$44,7,FALSE)</f>
        <v>0</v>
      </c>
      <c r="C5" s="23">
        <f t="shared" si="0"/>
        <v>0</v>
      </c>
      <c r="D5" s="25">
        <f t="shared" si="1"/>
        <v>0</v>
      </c>
      <c r="F5" t="s">
        <v>23</v>
      </c>
      <c r="G5" s="95" t="e">
        <f t="shared" si="2"/>
        <v>#DIV/0!</v>
      </c>
      <c r="H5" s="31" t="e">
        <f t="shared" si="3"/>
        <v>#DIV/0!</v>
      </c>
      <c r="I5" s="23">
        <f>+C22</f>
        <v>0</v>
      </c>
      <c r="N5" s="35"/>
      <c r="O5" s="1"/>
      <c r="P5" s="32"/>
      <c r="Q5" s="1" t="s">
        <v>17</v>
      </c>
      <c r="R5" s="1"/>
      <c r="T5" s="126" t="str">
        <f>+Summary!$A$9</f>
        <v>Divd/Int/CG</v>
      </c>
    </row>
    <row r="6" spans="1:20">
      <c r="A6" s="126" t="str">
        <f>+Summary!$A$9</f>
        <v>Divd/Int/CG</v>
      </c>
      <c r="B6" s="23">
        <f>+VLOOKUP(A6,Summary!$A$2:$N$44,7,FALSE)</f>
        <v>0</v>
      </c>
      <c r="C6" s="23">
        <f t="shared" si="0"/>
        <v>0</v>
      </c>
      <c r="D6" s="25">
        <f t="shared" si="1"/>
        <v>0</v>
      </c>
      <c r="F6" t="s">
        <v>24</v>
      </c>
      <c r="G6" s="95" t="e">
        <f t="shared" si="2"/>
        <v>#DIV/0!</v>
      </c>
      <c r="H6" s="31" t="e">
        <f t="shared" si="3"/>
        <v>#DIV/0!</v>
      </c>
      <c r="I6" s="23">
        <f>+C23</f>
        <v>0</v>
      </c>
      <c r="N6" s="35"/>
      <c r="O6" s="1"/>
      <c r="P6" s="32"/>
      <c r="Q6" s="1" t="s">
        <v>17</v>
      </c>
      <c r="R6" s="1"/>
      <c r="T6" s="126" t="str">
        <f>+Summary!$A$10</f>
        <v>Reimbursement</v>
      </c>
    </row>
    <row r="7" spans="1:20">
      <c r="A7" s="126" t="str">
        <f>+Summary!$A$10</f>
        <v>Reimbursement</v>
      </c>
      <c r="B7" s="23">
        <f>+VLOOKUP(A7,Summary!$A$2:$N$44,7,FALSE)</f>
        <v>0</v>
      </c>
      <c r="C7" s="23">
        <f t="shared" si="0"/>
        <v>0</v>
      </c>
      <c r="D7" s="25">
        <f t="shared" si="1"/>
        <v>0</v>
      </c>
      <c r="F7" t="s">
        <v>13</v>
      </c>
      <c r="G7" s="95" t="e">
        <f t="shared" si="2"/>
        <v>#DIV/0!</v>
      </c>
      <c r="H7" s="31" t="e">
        <f t="shared" si="3"/>
        <v>#DIV/0!</v>
      </c>
      <c r="I7" s="23">
        <f>+C21</f>
        <v>0</v>
      </c>
      <c r="N7" s="35"/>
      <c r="O7" s="1"/>
      <c r="P7" s="32"/>
      <c r="Q7" s="1" t="s">
        <v>17</v>
      </c>
      <c r="R7" s="1"/>
      <c r="T7" s="126" t="str">
        <f>+Summary!$A$11</f>
        <v>Open</v>
      </c>
    </row>
    <row r="8" spans="1:20">
      <c r="A8" s="126" t="str">
        <f>+Summary!$A$11</f>
        <v>Open</v>
      </c>
      <c r="B8" s="23">
        <f>+VLOOKUP(A8,Summary!$A$2:$N$44,7,FALSE)</f>
        <v>0</v>
      </c>
      <c r="C8" s="23">
        <f t="shared" si="0"/>
        <v>0</v>
      </c>
      <c r="D8" s="25">
        <f t="shared" si="1"/>
        <v>0</v>
      </c>
      <c r="F8" t="s">
        <v>7</v>
      </c>
      <c r="G8" s="95" t="e">
        <f t="shared" si="2"/>
        <v>#DIV/0!</v>
      </c>
      <c r="H8" s="31" t="e">
        <f t="shared" si="3"/>
        <v>#DIV/0!</v>
      </c>
      <c r="I8" s="23">
        <f>+C19</f>
        <v>0</v>
      </c>
      <c r="N8" s="35"/>
      <c r="O8" s="1"/>
      <c r="P8" s="32"/>
      <c r="Q8" s="1" t="s">
        <v>17</v>
      </c>
      <c r="R8" s="1"/>
      <c r="T8" s="126" t="str">
        <f>+Summary!$A$15</f>
        <v>Mortgage</v>
      </c>
    </row>
    <row r="9" spans="1:20" ht="15.75">
      <c r="A9" s="139" t="s">
        <v>38</v>
      </c>
      <c r="B9" s="26">
        <f>+SUM(B3:B8)</f>
        <v>0</v>
      </c>
      <c r="C9" s="26">
        <f>+SUM(C3:C8)</f>
        <v>0</v>
      </c>
      <c r="D9" s="26">
        <f>+SUM(D3:D8)</f>
        <v>0</v>
      </c>
      <c r="F9" t="s">
        <v>14</v>
      </c>
      <c r="G9" s="95" t="e">
        <f t="shared" si="2"/>
        <v>#DIV/0!</v>
      </c>
      <c r="H9" s="31" t="e">
        <f t="shared" si="3"/>
        <v>#DIV/0!</v>
      </c>
      <c r="I9" s="23">
        <f>+C24</f>
        <v>0</v>
      </c>
      <c r="N9" s="35"/>
      <c r="O9" s="1"/>
      <c r="P9" s="32"/>
      <c r="Q9" s="1" t="s">
        <v>17</v>
      </c>
      <c r="R9" s="1"/>
      <c r="T9" s="126" t="str">
        <f>+Summary!$A$16</f>
        <v>Property Taxes</v>
      </c>
    </row>
    <row r="10" spans="1:20">
      <c r="D10" s="25"/>
      <c r="F10" t="s">
        <v>10</v>
      </c>
      <c r="G10" s="95" t="e">
        <f t="shared" si="2"/>
        <v>#DIV/0!</v>
      </c>
      <c r="H10" s="31" t="e">
        <f t="shared" si="3"/>
        <v>#DIV/0!</v>
      </c>
      <c r="I10" s="23">
        <f>+C15</f>
        <v>0</v>
      </c>
      <c r="N10" s="35"/>
      <c r="O10" s="1"/>
      <c r="P10" s="32"/>
      <c r="Q10" s="1" t="s">
        <v>17</v>
      </c>
      <c r="R10" s="1"/>
      <c r="T10" s="126" t="str">
        <f>+Summary!$A$17</f>
        <v>Utilities</v>
      </c>
    </row>
    <row r="11" spans="1:20" ht="15.75">
      <c r="A11" s="135" t="s">
        <v>25</v>
      </c>
      <c r="D11" s="25"/>
      <c r="F11" t="s">
        <v>4</v>
      </c>
      <c r="G11" s="95" t="e">
        <f t="shared" si="2"/>
        <v>#DIV/0!</v>
      </c>
      <c r="H11" s="31" t="e">
        <f t="shared" si="3"/>
        <v>#DIV/0!</v>
      </c>
      <c r="I11" s="23">
        <f>+C18</f>
        <v>0</v>
      </c>
      <c r="N11" s="35"/>
      <c r="O11" s="1"/>
      <c r="P11" s="32"/>
      <c r="Q11" s="1" t="s">
        <v>17</v>
      </c>
      <c r="R11" s="1"/>
      <c r="T11" s="126" t="str">
        <f>+Summary!$A$18</f>
        <v>Slush</v>
      </c>
    </row>
    <row r="12" spans="1:20">
      <c r="A12" s="126" t="str">
        <f>+Summary!$A$15</f>
        <v>Mortgage</v>
      </c>
      <c r="B12" s="23">
        <f>+VLOOKUP(A12,Summary!$A$2:$N$44,7,FALSE)</f>
        <v>0</v>
      </c>
      <c r="C12" s="23">
        <f t="shared" ref="C12:C30" si="4">+SUMIF($Q:$Q,$A12,$P:$P)</f>
        <v>0</v>
      </c>
      <c r="D12" s="25">
        <f>+C12-B12</f>
        <v>0</v>
      </c>
      <c r="F12" t="s">
        <v>11</v>
      </c>
      <c r="G12" s="95" t="e">
        <f t="shared" si="2"/>
        <v>#DIV/0!</v>
      </c>
      <c r="H12" s="31" t="e">
        <f t="shared" si="3"/>
        <v>#DIV/0!</v>
      </c>
      <c r="I12" s="23">
        <f>+C17</f>
        <v>0</v>
      </c>
      <c r="N12" s="35"/>
      <c r="O12" s="1"/>
      <c r="P12" s="32"/>
      <c r="Q12" s="1" t="s">
        <v>17</v>
      </c>
      <c r="R12" s="1"/>
      <c r="T12" s="126" t="str">
        <f>+Summary!$A$19</f>
        <v>Kids</v>
      </c>
    </row>
    <row r="13" spans="1:20">
      <c r="A13" s="126" t="str">
        <f>+Summary!$A$16</f>
        <v>Property Taxes</v>
      </c>
      <c r="B13" s="23">
        <f>+VLOOKUP(A13,Summary!$A$2:$N$44,7,FALSE)</f>
        <v>0</v>
      </c>
      <c r="C13" s="23">
        <f t="shared" si="4"/>
        <v>0</v>
      </c>
      <c r="D13" s="25">
        <f t="shared" ref="D13:D31" si="5">+C13-B13</f>
        <v>0</v>
      </c>
      <c r="F13" t="s">
        <v>6</v>
      </c>
      <c r="G13" s="95" t="e">
        <f t="shared" si="2"/>
        <v>#DIV/0!</v>
      </c>
      <c r="H13" s="31" t="e">
        <f t="shared" si="3"/>
        <v>#DIV/0!</v>
      </c>
      <c r="I13" s="23">
        <f>+C16</f>
        <v>0</v>
      </c>
      <c r="N13" s="35"/>
      <c r="O13" s="1"/>
      <c r="P13" s="32"/>
      <c r="Q13" s="1" t="s">
        <v>17</v>
      </c>
      <c r="R13" s="1"/>
      <c r="T13" s="126" t="str">
        <f>+Summary!$A$20</f>
        <v>Auto/Fuel</v>
      </c>
    </row>
    <row r="14" spans="1:20">
      <c r="A14" s="126" t="str">
        <f>+Summary!$A$17</f>
        <v>Utilities</v>
      </c>
      <c r="B14" s="23">
        <f>+VLOOKUP(A14,Summary!$A$2:$N$44,7,FALSE)</f>
        <v>0</v>
      </c>
      <c r="C14" s="23">
        <f t="shared" si="4"/>
        <v>0</v>
      </c>
      <c r="D14" s="25">
        <f t="shared" si="5"/>
        <v>0</v>
      </c>
      <c r="F14" t="s">
        <v>5</v>
      </c>
      <c r="G14" s="95" t="e">
        <f t="shared" si="2"/>
        <v>#DIV/0!</v>
      </c>
      <c r="H14" s="31" t="e">
        <f t="shared" si="3"/>
        <v>#DIV/0!</v>
      </c>
      <c r="I14" s="23">
        <f>+C14</f>
        <v>0</v>
      </c>
      <c r="N14" s="35"/>
      <c r="O14" s="1"/>
      <c r="P14" s="32"/>
      <c r="Q14" s="1" t="s">
        <v>17</v>
      </c>
      <c r="R14" s="1"/>
      <c r="T14" s="126" t="str">
        <f>+Summary!$A$21</f>
        <v>Groceries</v>
      </c>
    </row>
    <row r="15" spans="1:20">
      <c r="A15" s="126" t="str">
        <f>+Summary!$A$18</f>
        <v>Slush</v>
      </c>
      <c r="B15" s="23">
        <f>+VLOOKUP(A15,Summary!$A$2:$N$44,7,FALSE)</f>
        <v>0</v>
      </c>
      <c r="C15" s="23">
        <f t="shared" si="4"/>
        <v>0</v>
      </c>
      <c r="D15" s="25">
        <f t="shared" si="5"/>
        <v>0</v>
      </c>
      <c r="F15" t="s">
        <v>9</v>
      </c>
      <c r="G15" s="95" t="e">
        <f t="shared" si="2"/>
        <v>#DIV/0!</v>
      </c>
      <c r="H15" s="31" t="e">
        <f t="shared" si="3"/>
        <v>#DIV/0!</v>
      </c>
      <c r="I15" s="23">
        <f>+C12+C13</f>
        <v>0</v>
      </c>
      <c r="N15" s="35"/>
      <c r="O15" s="1"/>
      <c r="P15" s="32"/>
      <c r="Q15" s="1" t="s">
        <v>17</v>
      </c>
      <c r="R15" s="1"/>
      <c r="T15" s="126" t="str">
        <f>+Summary!$A$22</f>
        <v>Travel</v>
      </c>
    </row>
    <row r="16" spans="1:20">
      <c r="A16" s="126" t="str">
        <f>+Summary!$A$19</f>
        <v>Kids</v>
      </c>
      <c r="B16" s="23">
        <f>+VLOOKUP(A16,Summary!$A$2:$N$44,7,FALSE)</f>
        <v>0</v>
      </c>
      <c r="C16" s="23">
        <f t="shared" si="4"/>
        <v>0</v>
      </c>
      <c r="D16" s="25">
        <f t="shared" si="5"/>
        <v>0</v>
      </c>
      <c r="I16" s="26">
        <f>+SUM(I2:I15)</f>
        <v>0</v>
      </c>
      <c r="N16" s="35"/>
      <c r="O16" s="1"/>
      <c r="P16" s="32"/>
      <c r="Q16" s="1" t="s">
        <v>17</v>
      </c>
      <c r="R16" s="1"/>
      <c r="T16" s="126" t="str">
        <f>+Summary!$A$23</f>
        <v>Dining</v>
      </c>
    </row>
    <row r="17" spans="1:20">
      <c r="A17" s="126" t="str">
        <f>+Summary!$A$20</f>
        <v>Auto/Fuel</v>
      </c>
      <c r="B17" s="23">
        <f>+VLOOKUP(A17,Summary!$A$2:$N$44,7,FALSE)</f>
        <v>0</v>
      </c>
      <c r="C17" s="23">
        <f t="shared" si="4"/>
        <v>0</v>
      </c>
      <c r="D17" s="25">
        <f t="shared" si="5"/>
        <v>0</v>
      </c>
      <c r="N17" s="35"/>
      <c r="O17" s="1"/>
      <c r="P17" s="32"/>
      <c r="Q17" s="1" t="s">
        <v>17</v>
      </c>
      <c r="R17" s="1"/>
      <c r="T17" s="126" t="str">
        <f>+Summary!$A$24</f>
        <v>Home Goods</v>
      </c>
    </row>
    <row r="18" spans="1:20">
      <c r="A18" s="126" t="str">
        <f>+Summary!$A$21</f>
        <v>Groceries</v>
      </c>
      <c r="B18" s="23">
        <f>+VLOOKUP(A18,Summary!$A$2:$N$44,7,FALSE)</f>
        <v>0</v>
      </c>
      <c r="C18" s="23">
        <f t="shared" si="4"/>
        <v>0</v>
      </c>
      <c r="D18" s="25">
        <f t="shared" si="5"/>
        <v>0</v>
      </c>
      <c r="N18" s="35"/>
      <c r="O18" s="1"/>
      <c r="P18" s="32"/>
      <c r="Q18" s="1" t="s">
        <v>17</v>
      </c>
      <c r="R18" s="1"/>
      <c r="T18" s="126" t="str">
        <f>+Summary!$A$25</f>
        <v>Miscellaneous</v>
      </c>
    </row>
    <row r="19" spans="1:20">
      <c r="A19" s="126" t="str">
        <f>+Summary!$A$22</f>
        <v>Travel</v>
      </c>
      <c r="B19" s="23">
        <f>+VLOOKUP(A19,Summary!$A$2:$N$44,7,FALSE)</f>
        <v>0</v>
      </c>
      <c r="C19" s="23">
        <f t="shared" si="4"/>
        <v>0</v>
      </c>
      <c r="D19" s="25">
        <f t="shared" si="5"/>
        <v>0</v>
      </c>
      <c r="N19" s="35"/>
      <c r="O19" s="1"/>
      <c r="P19" s="32"/>
      <c r="Q19" s="1" t="s">
        <v>17</v>
      </c>
      <c r="R19" s="1"/>
      <c r="T19" s="126" t="str">
        <f>+Summary!$A$26</f>
        <v>Personal Items</v>
      </c>
    </row>
    <row r="20" spans="1:20">
      <c r="A20" s="126" t="str">
        <f>+Summary!$A$23</f>
        <v>Dining</v>
      </c>
      <c r="B20" s="23">
        <f>+VLOOKUP(A20,Summary!$A$2:$N$44,7,FALSE)</f>
        <v>0</v>
      </c>
      <c r="C20" s="23">
        <f t="shared" si="4"/>
        <v>0</v>
      </c>
      <c r="D20" s="25">
        <f t="shared" si="5"/>
        <v>0</v>
      </c>
      <c r="N20" s="35"/>
      <c r="O20" s="1"/>
      <c r="P20" s="32"/>
      <c r="Q20" s="1" t="s">
        <v>17</v>
      </c>
      <c r="R20" s="1"/>
      <c r="T20" s="126" t="str">
        <f>+Summary!$A$27</f>
        <v>Pets</v>
      </c>
    </row>
    <row r="21" spans="1:20">
      <c r="A21" s="126" t="str">
        <f>+Summary!$A$24</f>
        <v>Home Goods</v>
      </c>
      <c r="B21" s="23">
        <f>+VLOOKUP(A21,Summary!$A$2:$N$44,7,FALSE)</f>
        <v>0</v>
      </c>
      <c r="C21" s="23">
        <f t="shared" si="4"/>
        <v>0</v>
      </c>
      <c r="D21" s="25">
        <f t="shared" si="5"/>
        <v>0</v>
      </c>
      <c r="N21" s="35"/>
      <c r="O21" s="1"/>
      <c r="P21" s="32"/>
      <c r="Q21" s="1" t="s">
        <v>17</v>
      </c>
      <c r="R21" s="1"/>
      <c r="T21" s="126" t="str">
        <f>+Summary!$A$28</f>
        <v>Entertainment</v>
      </c>
    </row>
    <row r="22" spans="1:20">
      <c r="A22" s="126" t="str">
        <f>+Summary!$A$25</f>
        <v>Miscellaneous</v>
      </c>
      <c r="B22" s="23">
        <f>+VLOOKUP(A22,Summary!$A$2:$N$44,7,FALSE)</f>
        <v>0</v>
      </c>
      <c r="C22" s="23">
        <f t="shared" si="4"/>
        <v>0</v>
      </c>
      <c r="D22" s="25">
        <f t="shared" si="5"/>
        <v>0</v>
      </c>
      <c r="N22" s="35"/>
      <c r="O22" s="1"/>
      <c r="P22" s="32"/>
      <c r="Q22" s="1" t="s">
        <v>17</v>
      </c>
      <c r="R22" s="1"/>
      <c r="T22" s="126" t="str">
        <f>+Summary!$A$29</f>
        <v>Christmas</v>
      </c>
    </row>
    <row r="23" spans="1:20">
      <c r="A23" s="126" t="str">
        <f>+Summary!$A$26</f>
        <v>Personal Items</v>
      </c>
      <c r="B23" s="23">
        <f>+VLOOKUP(A23,Summary!$A$2:$N$44,7,FALSE)</f>
        <v>0</v>
      </c>
      <c r="C23" s="23">
        <f t="shared" si="4"/>
        <v>0</v>
      </c>
      <c r="D23" s="25">
        <f t="shared" si="5"/>
        <v>0</v>
      </c>
      <c r="N23" s="35"/>
      <c r="O23" s="1"/>
      <c r="P23" s="32"/>
      <c r="Q23" s="1" t="s">
        <v>17</v>
      </c>
      <c r="R23" s="1"/>
      <c r="T23" s="126" t="str">
        <f>+Summary!$A$30</f>
        <v>x</v>
      </c>
    </row>
    <row r="24" spans="1:20">
      <c r="A24" s="126" t="str">
        <f>+Summary!$A$27</f>
        <v>Pets</v>
      </c>
      <c r="B24" s="23">
        <f>+VLOOKUP(A24,Summary!$A$2:$N$44,7,FALSE)</f>
        <v>0</v>
      </c>
      <c r="C24" s="23">
        <f t="shared" si="4"/>
        <v>0</v>
      </c>
      <c r="D24" s="25">
        <f t="shared" si="5"/>
        <v>0</v>
      </c>
      <c r="N24" s="35"/>
      <c r="O24" s="1"/>
      <c r="P24" s="32"/>
      <c r="Q24" s="1" t="s">
        <v>17</v>
      </c>
      <c r="R24" s="1"/>
      <c r="T24" s="126" t="str">
        <f>+Summary!$A$31</f>
        <v>x</v>
      </c>
    </row>
    <row r="25" spans="1:20">
      <c r="A25" s="126" t="str">
        <f>+Summary!$A$28</f>
        <v>Entertainment</v>
      </c>
      <c r="B25" s="23">
        <f>+VLOOKUP(A25,Summary!$A$2:$N$44,7,FALSE)</f>
        <v>0</v>
      </c>
      <c r="C25" s="23">
        <f t="shared" si="4"/>
        <v>0</v>
      </c>
      <c r="D25" s="25">
        <f t="shared" si="5"/>
        <v>0</v>
      </c>
      <c r="N25" s="35"/>
      <c r="O25" s="1"/>
      <c r="P25" s="32"/>
      <c r="Q25" s="1" t="s">
        <v>17</v>
      </c>
      <c r="R25" s="1"/>
      <c r="T25" s="126" t="str">
        <f>+Summary!$A$32</f>
        <v>x</v>
      </c>
    </row>
    <row r="26" spans="1:20">
      <c r="A26" s="126" t="str">
        <f>+Summary!$A$29</f>
        <v>Christmas</v>
      </c>
      <c r="B26" s="23">
        <f>+VLOOKUP(A26,Summary!$A$2:$N$44,7,FALSE)</f>
        <v>0</v>
      </c>
      <c r="C26" s="23">
        <f t="shared" si="4"/>
        <v>0</v>
      </c>
      <c r="D26" s="25">
        <f t="shared" si="5"/>
        <v>0</v>
      </c>
      <c r="N26" s="35"/>
      <c r="O26" s="1"/>
      <c r="P26" s="32"/>
      <c r="Q26" s="1" t="s">
        <v>17</v>
      </c>
      <c r="R26" s="1"/>
      <c r="T26" s="126" t="str">
        <f>+Summary!$A$33</f>
        <v>x</v>
      </c>
    </row>
    <row r="27" spans="1:20">
      <c r="A27" s="126" t="str">
        <f>+Summary!$A$30</f>
        <v>x</v>
      </c>
      <c r="B27" s="23">
        <f>+VLOOKUP(A27,Summary!$A$2:$N$44,7,FALSE)</f>
        <v>0</v>
      </c>
      <c r="C27" s="23">
        <f t="shared" si="4"/>
        <v>750</v>
      </c>
      <c r="D27" s="25">
        <f t="shared" si="5"/>
        <v>750</v>
      </c>
      <c r="N27" s="35"/>
      <c r="O27" s="1"/>
      <c r="P27" s="32"/>
      <c r="Q27" s="1" t="s">
        <v>17</v>
      </c>
      <c r="R27" s="1"/>
      <c r="T27" s="126" t="str">
        <f>+Summary!$A$37</f>
        <v>Health Savings</v>
      </c>
    </row>
    <row r="28" spans="1:20">
      <c r="A28" s="126" t="str">
        <f>+Summary!$A$31</f>
        <v>x</v>
      </c>
      <c r="B28" s="23">
        <f>+VLOOKUP(A28,Summary!$A$2:$N$44,7,FALSE)</f>
        <v>0</v>
      </c>
      <c r="C28" s="23">
        <f t="shared" si="4"/>
        <v>750</v>
      </c>
      <c r="D28" s="25">
        <f t="shared" si="5"/>
        <v>750</v>
      </c>
      <c r="N28" s="35"/>
      <c r="O28" s="1"/>
      <c r="P28" s="32"/>
      <c r="Q28" s="1" t="s">
        <v>17</v>
      </c>
      <c r="R28" s="1"/>
      <c r="T28" s="126" t="str">
        <f>+Summary!$A$38</f>
        <v>401(k)</v>
      </c>
    </row>
    <row r="29" spans="1:20">
      <c r="A29" s="126" t="str">
        <f>+Summary!$A$32</f>
        <v>x</v>
      </c>
      <c r="B29" s="23">
        <f>+VLOOKUP(A29,Summary!$A$2:$N$44,7,FALSE)</f>
        <v>0</v>
      </c>
      <c r="C29" s="23">
        <f t="shared" si="4"/>
        <v>750</v>
      </c>
      <c r="D29" s="25">
        <f t="shared" si="5"/>
        <v>750</v>
      </c>
      <c r="N29" s="35"/>
      <c r="O29" s="1"/>
      <c r="P29" s="32"/>
      <c r="Q29" s="1" t="s">
        <v>17</v>
      </c>
      <c r="R29" s="1"/>
      <c r="T29" s="126" t="str">
        <f>+Summary!$A$39</f>
        <v>IRA</v>
      </c>
    </row>
    <row r="30" spans="1:20">
      <c r="A30" s="126" t="str">
        <f>+Summary!$A$33</f>
        <v>x</v>
      </c>
      <c r="B30" s="23">
        <f>+VLOOKUP(A30,Summary!$A$2:$N$44,7,FALSE)</f>
        <v>0</v>
      </c>
      <c r="C30" s="23">
        <f t="shared" si="4"/>
        <v>750</v>
      </c>
      <c r="D30" s="25">
        <f t="shared" si="5"/>
        <v>750</v>
      </c>
      <c r="N30" s="35"/>
      <c r="O30" s="1"/>
      <c r="P30" s="32"/>
      <c r="Q30" s="1" t="s">
        <v>17</v>
      </c>
      <c r="R30" s="1"/>
      <c r="T30" s="126" t="str">
        <f>+Summary!$A$40</f>
        <v>Taxable</v>
      </c>
    </row>
    <row r="31" spans="1:20" ht="15.75">
      <c r="A31" s="139" t="s">
        <v>39</v>
      </c>
      <c r="B31" s="26">
        <f>+SUM(B12:B30)</f>
        <v>0</v>
      </c>
      <c r="C31" s="26">
        <f>+SUM(C12:C30)</f>
        <v>3000</v>
      </c>
      <c r="D31" s="26">
        <f t="shared" si="5"/>
        <v>3000</v>
      </c>
      <c r="N31" s="35"/>
      <c r="O31" s="1"/>
      <c r="P31" s="32"/>
      <c r="Q31" s="1" t="s">
        <v>17</v>
      </c>
      <c r="R31" s="1"/>
      <c r="T31" s="126" t="str">
        <f>+Summary!$A$41</f>
        <v>Cash</v>
      </c>
    </row>
    <row r="32" spans="1:20">
      <c r="D32" s="25"/>
      <c r="N32" s="35"/>
      <c r="O32" s="1"/>
      <c r="P32" s="32"/>
      <c r="Q32" s="1" t="s">
        <v>17</v>
      </c>
      <c r="R32" s="1"/>
    </row>
    <row r="33" spans="1:20" ht="15.75">
      <c r="A33" s="135" t="s">
        <v>273</v>
      </c>
      <c r="D33" s="25"/>
      <c r="N33" s="35"/>
      <c r="O33" s="1"/>
      <c r="P33" s="32"/>
      <c r="Q33" s="1" t="s">
        <v>17</v>
      </c>
      <c r="R33" s="1"/>
    </row>
    <row r="34" spans="1:20">
      <c r="A34" s="126" t="str">
        <f>+Summary!$A$37</f>
        <v>Health Savings</v>
      </c>
      <c r="B34" s="23">
        <f>+VLOOKUP(A34,Summary!$A$2:$N$44,7,FALSE)</f>
        <v>0</v>
      </c>
      <c r="C34" s="23">
        <f>+SUMIF($Q:$Q,$A34,$P:$P)</f>
        <v>0</v>
      </c>
      <c r="D34" s="25">
        <f>+C34-B34</f>
        <v>0</v>
      </c>
      <c r="N34" s="35"/>
      <c r="O34" s="1"/>
      <c r="P34" s="32"/>
      <c r="Q34" s="1" t="s">
        <v>17</v>
      </c>
      <c r="R34" s="1"/>
    </row>
    <row r="35" spans="1:20">
      <c r="A35" s="126" t="str">
        <f>+Summary!$A$38</f>
        <v>401(k)</v>
      </c>
      <c r="B35" s="23">
        <f>+VLOOKUP(A35,Summary!$A$2:$N$44,7,FALSE)</f>
        <v>0</v>
      </c>
      <c r="C35" s="23">
        <f>+SUMIF($Q:$Q,$A35,$P:$P)</f>
        <v>0</v>
      </c>
      <c r="D35" s="25">
        <f t="shared" ref="D35:D38" si="6">+C35-B35</f>
        <v>0</v>
      </c>
      <c r="N35" s="35"/>
      <c r="O35" s="1"/>
      <c r="P35" s="32"/>
      <c r="Q35" s="1" t="s">
        <v>17</v>
      </c>
      <c r="R35" s="1"/>
    </row>
    <row r="36" spans="1:20">
      <c r="A36" s="126" t="str">
        <f>+Summary!$A$39</f>
        <v>IRA</v>
      </c>
      <c r="B36" s="23">
        <f>+VLOOKUP(A36,Summary!$A$2:$N$44,7,FALSE)</f>
        <v>0</v>
      </c>
      <c r="C36" s="23">
        <f>+SUMIF($Q:$Q,$A36,$P:$P)</f>
        <v>0</v>
      </c>
      <c r="D36" s="25">
        <f t="shared" si="6"/>
        <v>0</v>
      </c>
      <c r="N36" s="35"/>
      <c r="O36" s="1"/>
      <c r="P36" s="32"/>
      <c r="Q36" s="1" t="s">
        <v>17</v>
      </c>
      <c r="R36" s="1"/>
    </row>
    <row r="37" spans="1:20">
      <c r="A37" s="126" t="str">
        <f>+Summary!$A$40</f>
        <v>Taxable</v>
      </c>
      <c r="B37" s="23">
        <f>+VLOOKUP(A37,Summary!$A$2:$N$44,7,FALSE)</f>
        <v>0</v>
      </c>
      <c r="C37" s="23">
        <f>+SUMIF($Q:$Q,$A37,$P:$P)</f>
        <v>0</v>
      </c>
      <c r="D37" s="25">
        <f t="shared" si="6"/>
        <v>0</v>
      </c>
      <c r="N37" s="35"/>
      <c r="O37" s="1"/>
      <c r="P37" s="32"/>
      <c r="Q37" s="1" t="s">
        <v>17</v>
      </c>
      <c r="R37" s="1"/>
      <c r="T37"/>
    </row>
    <row r="38" spans="1:20">
      <c r="A38" s="126" t="str">
        <f>+Summary!$A$41</f>
        <v>Cash</v>
      </c>
      <c r="B38" s="23">
        <f>+VLOOKUP(A38,Summary!$A$2:$N$44,7,FALSE)</f>
        <v>0</v>
      </c>
      <c r="C38" s="23">
        <f>+SUMIF($Q:$Q,$A38,$P:$P)</f>
        <v>0</v>
      </c>
      <c r="D38" s="25">
        <f t="shared" si="6"/>
        <v>0</v>
      </c>
      <c r="N38" s="35"/>
      <c r="O38" s="1"/>
      <c r="P38" s="32"/>
      <c r="Q38" s="1" t="s">
        <v>17</v>
      </c>
      <c r="R38" s="1"/>
      <c r="T38"/>
    </row>
    <row r="39" spans="1:20" ht="15.75">
      <c r="A39" s="139" t="s">
        <v>274</v>
      </c>
      <c r="B39" s="26">
        <f>+SUM(B34:B38)</f>
        <v>0</v>
      </c>
      <c r="C39" s="26">
        <f>+SUM(C34:C38)</f>
        <v>0</v>
      </c>
      <c r="D39" s="26">
        <f>+C39-B39</f>
        <v>0</v>
      </c>
      <c r="N39" s="35"/>
      <c r="O39" s="1"/>
      <c r="P39" s="32"/>
      <c r="Q39" s="1" t="s">
        <v>17</v>
      </c>
      <c r="R39" s="1"/>
      <c r="T39"/>
    </row>
    <row r="40" spans="1:20">
      <c r="B40" s="25"/>
      <c r="C40" s="25"/>
      <c r="N40" s="35"/>
      <c r="O40" s="1"/>
      <c r="P40" s="32"/>
      <c r="Q40" s="1" t="s">
        <v>17</v>
      </c>
      <c r="R40" s="1"/>
      <c r="T40"/>
    </row>
    <row r="41" spans="1:20" ht="15.75">
      <c r="A41" s="135" t="s">
        <v>211</v>
      </c>
      <c r="B41" s="127">
        <f>+VLOOKUP(A41,Summary!$A$2:$N$44,7,FALSE)</f>
        <v>0</v>
      </c>
      <c r="C41" s="26">
        <f>+C9-C31-C39</f>
        <v>-3000</v>
      </c>
      <c r="D41" s="4"/>
      <c r="N41" s="35"/>
      <c r="O41" s="1"/>
      <c r="P41" s="32"/>
      <c r="Q41" s="1" t="s">
        <v>17</v>
      </c>
      <c r="R41" s="1"/>
      <c r="T41"/>
    </row>
    <row r="42" spans="1:20">
      <c r="N42" s="35"/>
      <c r="O42" s="1"/>
      <c r="P42" s="32"/>
      <c r="Q42" s="1" t="s">
        <v>17</v>
      </c>
      <c r="R42" s="1"/>
      <c r="T42"/>
    </row>
    <row r="43" spans="1:20">
      <c r="N43" s="35"/>
      <c r="O43" s="1"/>
      <c r="P43" s="32"/>
      <c r="Q43" s="1" t="s">
        <v>17</v>
      </c>
      <c r="R43" s="1"/>
      <c r="T43"/>
    </row>
    <row r="44" spans="1:20">
      <c r="N44" s="35"/>
      <c r="O44" s="1"/>
      <c r="P44" s="32"/>
      <c r="Q44" s="1" t="s">
        <v>17</v>
      </c>
      <c r="R44" s="1"/>
      <c r="T44" s="33"/>
    </row>
    <row r="45" spans="1:20">
      <c r="N45" s="35"/>
      <c r="O45" s="1"/>
      <c r="P45" s="32"/>
      <c r="Q45" s="1" t="s">
        <v>17</v>
      </c>
      <c r="R45" s="1"/>
      <c r="T45"/>
    </row>
    <row r="46" spans="1:20">
      <c r="C46" s="23"/>
      <c r="N46" s="35"/>
      <c r="O46" s="1"/>
      <c r="P46" s="32"/>
      <c r="Q46" s="1" t="s">
        <v>17</v>
      </c>
      <c r="R46" s="1"/>
      <c r="T46"/>
    </row>
    <row r="47" spans="1:20">
      <c r="N47" s="35"/>
      <c r="O47" s="1"/>
      <c r="P47" s="32"/>
      <c r="Q47" s="1" t="s">
        <v>17</v>
      </c>
      <c r="R47" s="1"/>
      <c r="T47"/>
    </row>
    <row r="48" spans="1:20">
      <c r="N48" s="35"/>
      <c r="O48" s="1"/>
      <c r="P48" s="32"/>
      <c r="Q48" s="1" t="s">
        <v>17</v>
      </c>
      <c r="R48" s="1"/>
      <c r="T48"/>
    </row>
    <row r="49" spans="3:20">
      <c r="C49" s="92"/>
      <c r="N49" s="35"/>
      <c r="O49" s="1"/>
      <c r="P49" s="32"/>
      <c r="Q49" s="1" t="s">
        <v>17</v>
      </c>
      <c r="R49" s="1"/>
      <c r="T49"/>
    </row>
    <row r="50" spans="3:20">
      <c r="N50" s="35"/>
      <c r="O50" s="1"/>
      <c r="P50" s="32"/>
      <c r="Q50" s="1" t="s">
        <v>17</v>
      </c>
      <c r="R50" s="1"/>
      <c r="T50"/>
    </row>
    <row r="51" spans="3:20">
      <c r="N51" s="35"/>
      <c r="O51" s="1"/>
      <c r="P51" s="32"/>
      <c r="Q51" s="1" t="s">
        <v>17</v>
      </c>
      <c r="R51" s="1"/>
      <c r="T51"/>
    </row>
    <row r="52" spans="3:20">
      <c r="N52" s="35"/>
      <c r="O52" s="1"/>
      <c r="P52" s="32"/>
      <c r="Q52" s="1" t="s">
        <v>17</v>
      </c>
      <c r="R52" s="1"/>
      <c r="T52"/>
    </row>
    <row r="53" spans="3:20">
      <c r="N53" s="35"/>
      <c r="O53" s="1"/>
      <c r="P53" s="32"/>
      <c r="Q53" s="1" t="s">
        <v>17</v>
      </c>
      <c r="R53" s="1"/>
      <c r="T53"/>
    </row>
    <row r="54" spans="3:20">
      <c r="N54" s="35"/>
      <c r="O54" s="1"/>
      <c r="P54" s="32"/>
      <c r="Q54" s="1" t="s">
        <v>17</v>
      </c>
      <c r="R54" s="1"/>
      <c r="T54"/>
    </row>
    <row r="55" spans="3:20">
      <c r="N55" s="35"/>
      <c r="O55" s="1"/>
      <c r="P55" s="32"/>
      <c r="Q55" s="1" t="s">
        <v>17</v>
      </c>
      <c r="R55" s="1"/>
      <c r="T55"/>
    </row>
    <row r="56" spans="3:20">
      <c r="N56" s="35"/>
      <c r="O56" s="1"/>
      <c r="P56" s="32"/>
      <c r="Q56" s="1" t="s">
        <v>17</v>
      </c>
      <c r="R56" s="1"/>
      <c r="T56"/>
    </row>
    <row r="57" spans="3:20">
      <c r="N57" s="35"/>
      <c r="O57" s="1"/>
      <c r="P57" s="32"/>
      <c r="Q57" s="1" t="s">
        <v>17</v>
      </c>
      <c r="R57" s="1"/>
      <c r="T57"/>
    </row>
    <row r="58" spans="3:20">
      <c r="N58" s="35"/>
      <c r="O58" s="1"/>
      <c r="P58" s="32"/>
      <c r="Q58" s="1" t="s">
        <v>17</v>
      </c>
      <c r="R58" s="1"/>
      <c r="T58"/>
    </row>
    <row r="59" spans="3:20">
      <c r="N59" s="35"/>
      <c r="O59" s="1"/>
      <c r="P59" s="32"/>
      <c r="Q59" s="1" t="s">
        <v>17</v>
      </c>
      <c r="R59" s="1"/>
      <c r="T59"/>
    </row>
    <row r="60" spans="3:20">
      <c r="N60" s="35"/>
      <c r="O60" s="1"/>
      <c r="P60" s="32"/>
      <c r="Q60" s="1" t="s">
        <v>17</v>
      </c>
      <c r="R60" s="1"/>
      <c r="T60"/>
    </row>
    <row r="61" spans="3:20">
      <c r="N61" s="35"/>
      <c r="O61" s="1"/>
      <c r="P61" s="32"/>
      <c r="Q61" s="1" t="s">
        <v>17</v>
      </c>
      <c r="R61" s="1"/>
      <c r="T61"/>
    </row>
    <row r="62" spans="3:20">
      <c r="N62" s="35"/>
      <c r="O62" s="1"/>
      <c r="P62" s="32"/>
      <c r="Q62" s="1" t="s">
        <v>17</v>
      </c>
      <c r="R62" s="1"/>
      <c r="T62"/>
    </row>
    <row r="63" spans="3:20">
      <c r="N63" s="35"/>
      <c r="O63" s="1"/>
      <c r="P63" s="32"/>
      <c r="Q63" s="1" t="s">
        <v>17</v>
      </c>
      <c r="R63" s="1"/>
      <c r="T63"/>
    </row>
    <row r="64" spans="3:20">
      <c r="N64" s="35"/>
      <c r="O64" s="1"/>
      <c r="P64" s="32"/>
      <c r="Q64" s="1" t="s">
        <v>17</v>
      </c>
      <c r="R64" s="1"/>
      <c r="T64"/>
    </row>
    <row r="65" spans="14:20">
      <c r="N65" s="35"/>
      <c r="O65" s="1"/>
      <c r="P65" s="32"/>
      <c r="Q65" s="1" t="s">
        <v>17</v>
      </c>
      <c r="R65" s="1"/>
      <c r="T65"/>
    </row>
    <row r="66" spans="14:20">
      <c r="N66" s="35"/>
      <c r="O66" s="1"/>
      <c r="P66" s="32"/>
      <c r="Q66" s="1" t="s">
        <v>17</v>
      </c>
      <c r="R66" s="1"/>
      <c r="T66"/>
    </row>
    <row r="67" spans="14:20">
      <c r="N67" s="35"/>
      <c r="O67" s="1"/>
      <c r="P67" s="32"/>
      <c r="Q67" s="1" t="s">
        <v>17</v>
      </c>
      <c r="R67" s="1"/>
      <c r="T67"/>
    </row>
    <row r="68" spans="14:20">
      <c r="N68" s="35"/>
      <c r="O68" s="1"/>
      <c r="P68" s="32"/>
      <c r="Q68" s="1" t="s">
        <v>17</v>
      </c>
      <c r="R68" s="1"/>
      <c r="T68"/>
    </row>
    <row r="69" spans="14:20">
      <c r="N69" s="35"/>
      <c r="O69" s="1"/>
      <c r="P69" s="32"/>
      <c r="Q69" s="1" t="s">
        <v>17</v>
      </c>
      <c r="R69" s="1"/>
      <c r="T69"/>
    </row>
    <row r="70" spans="14:20">
      <c r="N70" s="35"/>
      <c r="O70" s="1"/>
      <c r="P70" s="32"/>
      <c r="Q70" s="1" t="s">
        <v>17</v>
      </c>
      <c r="R70" s="1"/>
      <c r="T70"/>
    </row>
    <row r="71" spans="14:20">
      <c r="N71" s="35"/>
      <c r="O71" s="1"/>
      <c r="P71" s="32"/>
      <c r="Q71" s="1" t="s">
        <v>17</v>
      </c>
      <c r="R71" s="1"/>
      <c r="T71"/>
    </row>
    <row r="72" spans="14:20">
      <c r="N72" s="35"/>
      <c r="O72" s="1"/>
      <c r="P72" s="32"/>
      <c r="Q72" s="1" t="s">
        <v>17</v>
      </c>
      <c r="R72" s="1"/>
      <c r="T72"/>
    </row>
    <row r="73" spans="14:20">
      <c r="N73" s="35"/>
      <c r="O73" s="1"/>
      <c r="P73" s="32"/>
      <c r="Q73" s="1" t="s">
        <v>17</v>
      </c>
      <c r="R73" s="1"/>
      <c r="T73"/>
    </row>
    <row r="74" spans="14:20">
      <c r="N74" s="35"/>
      <c r="O74" s="1"/>
      <c r="P74" s="32"/>
      <c r="Q74" s="1" t="s">
        <v>17</v>
      </c>
      <c r="R74" s="1"/>
      <c r="T74"/>
    </row>
    <row r="75" spans="14:20">
      <c r="N75" s="35"/>
      <c r="O75" s="1"/>
      <c r="P75" s="32"/>
      <c r="Q75" s="1" t="s">
        <v>17</v>
      </c>
      <c r="R75" s="1"/>
      <c r="T75"/>
    </row>
    <row r="76" spans="14:20">
      <c r="N76" s="35"/>
      <c r="O76" s="1"/>
      <c r="P76" s="32"/>
      <c r="Q76" s="1" t="s">
        <v>17</v>
      </c>
      <c r="R76" s="1"/>
      <c r="T76"/>
    </row>
    <row r="77" spans="14:20">
      <c r="N77" s="35"/>
      <c r="O77" s="1"/>
      <c r="P77" s="32"/>
      <c r="Q77" s="1" t="s">
        <v>17</v>
      </c>
      <c r="R77" s="1"/>
      <c r="T77"/>
    </row>
    <row r="78" spans="14:20">
      <c r="N78" s="35"/>
      <c r="O78" s="1"/>
      <c r="P78" s="32"/>
      <c r="Q78" s="1" t="s">
        <v>17</v>
      </c>
      <c r="R78" s="1"/>
      <c r="T78"/>
    </row>
    <row r="79" spans="14:20">
      <c r="N79" s="35"/>
      <c r="O79" s="1"/>
      <c r="P79" s="32"/>
      <c r="Q79" s="1" t="s">
        <v>17</v>
      </c>
      <c r="R79" s="1"/>
      <c r="T79"/>
    </row>
    <row r="80" spans="14:20">
      <c r="N80" s="35"/>
      <c r="O80" s="1"/>
      <c r="P80" s="32"/>
      <c r="Q80" s="1" t="s">
        <v>17</v>
      </c>
      <c r="R80" s="1"/>
      <c r="T80"/>
    </row>
    <row r="81" spans="14:20">
      <c r="N81" s="35"/>
      <c r="O81" s="1"/>
      <c r="P81" s="32"/>
      <c r="Q81" s="1" t="s">
        <v>17</v>
      </c>
      <c r="R81" s="1"/>
      <c r="T81"/>
    </row>
    <row r="82" spans="14:20">
      <c r="N82" s="35"/>
      <c r="O82" s="1"/>
      <c r="P82" s="32"/>
      <c r="Q82" s="1" t="s">
        <v>17</v>
      </c>
      <c r="R82" s="1"/>
      <c r="T82"/>
    </row>
    <row r="83" spans="14:20">
      <c r="N83" s="35"/>
      <c r="O83" s="1"/>
      <c r="P83" s="32"/>
      <c r="Q83" s="1" t="s">
        <v>17</v>
      </c>
      <c r="R83" s="1"/>
      <c r="T83"/>
    </row>
    <row r="84" spans="14:20">
      <c r="N84" s="35"/>
      <c r="O84" s="1"/>
      <c r="P84" s="32"/>
      <c r="Q84" s="1" t="s">
        <v>17</v>
      </c>
      <c r="R84" s="1"/>
      <c r="T84"/>
    </row>
    <row r="85" spans="14:20">
      <c r="N85" s="35"/>
      <c r="O85" s="1"/>
      <c r="P85" s="32"/>
      <c r="Q85" s="1" t="s">
        <v>17</v>
      </c>
      <c r="R85" s="1"/>
      <c r="T85"/>
    </row>
    <row r="86" spans="14:20">
      <c r="N86" s="35"/>
      <c r="O86" s="1"/>
      <c r="P86" s="32"/>
      <c r="Q86" s="1" t="s">
        <v>17</v>
      </c>
      <c r="R86" s="1"/>
      <c r="T86"/>
    </row>
    <row r="87" spans="14:20">
      <c r="N87" s="35"/>
      <c r="O87" s="1"/>
      <c r="P87" s="32"/>
      <c r="Q87" s="1" t="s">
        <v>17</v>
      </c>
      <c r="R87" s="1"/>
      <c r="T87"/>
    </row>
    <row r="88" spans="14:20">
      <c r="N88" s="35"/>
      <c r="O88" s="1"/>
      <c r="P88" s="32"/>
      <c r="Q88" s="1" t="s">
        <v>17</v>
      </c>
      <c r="R88" s="1"/>
      <c r="T88"/>
    </row>
    <row r="89" spans="14:20">
      <c r="N89" s="35"/>
      <c r="O89" s="1"/>
      <c r="P89" s="32"/>
      <c r="Q89" s="1" t="s">
        <v>17</v>
      </c>
      <c r="R89" s="1"/>
      <c r="T89"/>
    </row>
    <row r="90" spans="14:20">
      <c r="N90" s="35"/>
      <c r="O90" s="1"/>
      <c r="P90" s="32"/>
      <c r="Q90" s="1" t="s">
        <v>17</v>
      </c>
      <c r="R90" s="1"/>
      <c r="T90"/>
    </row>
    <row r="91" spans="14:20">
      <c r="N91" s="35"/>
      <c r="O91" s="1"/>
      <c r="P91" s="32"/>
      <c r="Q91" s="1" t="s">
        <v>17</v>
      </c>
      <c r="R91" s="1"/>
      <c r="T91"/>
    </row>
    <row r="92" spans="14:20">
      <c r="N92" s="35"/>
      <c r="O92" s="1"/>
      <c r="P92" s="32"/>
      <c r="Q92" s="1" t="s">
        <v>17</v>
      </c>
      <c r="R92" s="1"/>
      <c r="T92"/>
    </row>
    <row r="93" spans="14:20">
      <c r="N93" s="35"/>
      <c r="O93" s="1"/>
      <c r="P93" s="32"/>
      <c r="Q93" s="1" t="s">
        <v>17</v>
      </c>
      <c r="R93" s="1"/>
      <c r="T93"/>
    </row>
    <row r="94" spans="14:20">
      <c r="N94" s="35"/>
      <c r="O94" s="1"/>
      <c r="P94" s="32"/>
      <c r="Q94" s="1" t="s">
        <v>17</v>
      </c>
      <c r="R94" s="1"/>
      <c r="T94"/>
    </row>
    <row r="95" spans="14:20">
      <c r="N95" s="35"/>
      <c r="O95" s="1"/>
      <c r="P95" s="32"/>
      <c r="Q95" s="1" t="s">
        <v>17</v>
      </c>
      <c r="R95" s="1"/>
      <c r="T95"/>
    </row>
    <row r="96" spans="14:20">
      <c r="N96" s="35"/>
      <c r="O96" s="1"/>
      <c r="P96" s="32"/>
      <c r="Q96" s="1" t="s">
        <v>17</v>
      </c>
      <c r="R96" s="1"/>
      <c r="T96"/>
    </row>
    <row r="97" spans="14:20">
      <c r="N97" s="35"/>
      <c r="O97" s="1"/>
      <c r="P97" s="32"/>
      <c r="Q97" s="1" t="s">
        <v>17</v>
      </c>
      <c r="R97" s="1"/>
      <c r="T97"/>
    </row>
    <row r="98" spans="14:20">
      <c r="N98" s="35"/>
      <c r="O98" s="1"/>
      <c r="P98" s="32"/>
      <c r="Q98" s="1" t="s">
        <v>17</v>
      </c>
      <c r="R98" s="1"/>
      <c r="T98"/>
    </row>
    <row r="99" spans="14:20">
      <c r="N99" s="35"/>
      <c r="O99" s="1"/>
      <c r="P99" s="32"/>
      <c r="Q99" s="1" t="s">
        <v>17</v>
      </c>
      <c r="R99" s="1"/>
      <c r="T99"/>
    </row>
    <row r="100" spans="14:20">
      <c r="N100" s="35"/>
      <c r="O100" s="1"/>
      <c r="P100" s="32"/>
      <c r="Q100" s="1" t="s">
        <v>17</v>
      </c>
      <c r="R100" s="1"/>
      <c r="T100"/>
    </row>
    <row r="101" spans="14:20">
      <c r="N101" s="35"/>
      <c r="O101" s="1"/>
      <c r="P101" s="32"/>
      <c r="Q101" s="1" t="s">
        <v>17</v>
      </c>
      <c r="R101" s="1"/>
      <c r="T101"/>
    </row>
    <row r="102" spans="14:20">
      <c r="N102" s="35"/>
      <c r="O102" s="1"/>
      <c r="P102" s="32"/>
      <c r="Q102" s="1" t="s">
        <v>17</v>
      </c>
      <c r="R102" s="1"/>
      <c r="T102"/>
    </row>
    <row r="103" spans="14:20">
      <c r="N103" s="35"/>
      <c r="O103" s="1"/>
      <c r="P103" s="32"/>
      <c r="Q103" s="1" t="s">
        <v>17</v>
      </c>
      <c r="R103" s="1"/>
      <c r="T103"/>
    </row>
    <row r="104" spans="14:20">
      <c r="N104" s="35"/>
      <c r="O104" s="1"/>
      <c r="P104" s="32"/>
      <c r="Q104" s="1" t="s">
        <v>17</v>
      </c>
      <c r="R104" s="1"/>
      <c r="T104"/>
    </row>
    <row r="105" spans="14:20">
      <c r="N105" s="35"/>
      <c r="O105" s="1"/>
      <c r="P105" s="32"/>
      <c r="Q105" s="1" t="s">
        <v>17</v>
      </c>
      <c r="R105" s="1"/>
      <c r="T105"/>
    </row>
    <row r="106" spans="14:20">
      <c r="N106" s="35"/>
      <c r="O106" s="1"/>
      <c r="P106" s="32"/>
      <c r="Q106" s="1" t="s">
        <v>17</v>
      </c>
      <c r="R106" s="1"/>
      <c r="T106"/>
    </row>
    <row r="107" spans="14:20">
      <c r="N107" s="35"/>
      <c r="O107" s="1"/>
      <c r="P107" s="32"/>
      <c r="Q107" s="1" t="s">
        <v>17</v>
      </c>
      <c r="R107" s="1"/>
      <c r="T107"/>
    </row>
    <row r="108" spans="14:20">
      <c r="N108" s="35"/>
      <c r="O108" s="1"/>
      <c r="P108" s="32"/>
      <c r="Q108" s="1" t="s">
        <v>17</v>
      </c>
      <c r="R108" s="1"/>
      <c r="T108"/>
    </row>
    <row r="109" spans="14:20">
      <c r="N109" s="35"/>
      <c r="O109" s="1"/>
      <c r="P109" s="32"/>
      <c r="Q109" s="1" t="s">
        <v>17</v>
      </c>
      <c r="R109" s="1"/>
      <c r="T109"/>
    </row>
    <row r="110" spans="14:20">
      <c r="N110" s="35"/>
      <c r="O110" s="1"/>
      <c r="P110" s="32"/>
      <c r="Q110" s="1" t="s">
        <v>17</v>
      </c>
      <c r="R110" s="1"/>
      <c r="T110"/>
    </row>
    <row r="111" spans="14:20">
      <c r="N111" s="35"/>
      <c r="O111" s="1"/>
      <c r="P111" s="32"/>
      <c r="Q111" s="1" t="s">
        <v>17</v>
      </c>
      <c r="R111" s="1"/>
      <c r="T111"/>
    </row>
    <row r="112" spans="14:20">
      <c r="N112" s="35"/>
      <c r="O112" s="1"/>
      <c r="P112" s="32"/>
      <c r="Q112" s="1" t="s">
        <v>17</v>
      </c>
      <c r="R112" s="1"/>
      <c r="T112"/>
    </row>
    <row r="113" spans="14:20">
      <c r="N113" s="35"/>
      <c r="O113" s="1"/>
      <c r="P113" s="32"/>
      <c r="Q113" s="1" t="s">
        <v>17</v>
      </c>
      <c r="R113" s="1"/>
      <c r="T113"/>
    </row>
    <row r="114" spans="14:20">
      <c r="N114" s="35"/>
      <c r="O114" s="1"/>
      <c r="P114" s="32"/>
      <c r="Q114" s="1"/>
      <c r="R114" s="1"/>
      <c r="T114"/>
    </row>
    <row r="115" spans="14:20">
      <c r="N115" s="35"/>
      <c r="O115" s="1"/>
      <c r="P115" s="1"/>
      <c r="Q115" s="1"/>
      <c r="R115" s="1"/>
      <c r="T115"/>
    </row>
    <row r="116" spans="14:20">
      <c r="N116" s="35"/>
      <c r="O116" s="1"/>
      <c r="P116" s="1"/>
      <c r="Q116" s="1"/>
      <c r="R116" s="1"/>
      <c r="T116"/>
    </row>
    <row r="117" spans="14:20">
      <c r="N117" s="35"/>
      <c r="O117" s="1"/>
      <c r="P117" s="1"/>
      <c r="Q117" s="1"/>
      <c r="R117" s="1"/>
      <c r="T117"/>
    </row>
    <row r="118" spans="14:20">
      <c r="N118" s="35"/>
      <c r="O118" s="1"/>
      <c r="P118" s="1"/>
      <c r="Q118" s="1"/>
      <c r="R118" s="1"/>
      <c r="T118"/>
    </row>
    <row r="119" spans="14:20">
      <c r="N119" s="35"/>
      <c r="O119" s="1"/>
      <c r="P119" s="1"/>
      <c r="Q119" s="1"/>
      <c r="R119" s="1"/>
      <c r="T119"/>
    </row>
    <row r="120" spans="14:20">
      <c r="N120" s="35"/>
      <c r="O120" s="1"/>
      <c r="P120" s="1"/>
      <c r="Q120" s="1"/>
      <c r="R120" s="1"/>
      <c r="T120"/>
    </row>
    <row r="121" spans="14:20">
      <c r="N121" s="35"/>
      <c r="O121" s="1"/>
      <c r="P121" s="1"/>
      <c r="Q121" s="1"/>
      <c r="R121" s="1"/>
      <c r="T121"/>
    </row>
    <row r="122" spans="14:20">
      <c r="N122" s="35"/>
      <c r="O122" s="1"/>
      <c r="P122" s="1"/>
      <c r="Q122" s="1"/>
      <c r="R122" s="1"/>
      <c r="T122"/>
    </row>
    <row r="123" spans="14:20">
      <c r="N123" s="35"/>
      <c r="O123" s="1"/>
      <c r="P123" s="1"/>
      <c r="Q123" s="1"/>
      <c r="R123" s="1"/>
      <c r="T123"/>
    </row>
    <row r="124" spans="14:20">
      <c r="N124" s="35"/>
      <c r="O124" s="1"/>
      <c r="P124" s="1"/>
      <c r="Q124" s="1"/>
      <c r="R124" s="1"/>
      <c r="T124"/>
    </row>
    <row r="125" spans="14:20">
      <c r="N125" s="35"/>
      <c r="O125" s="1"/>
      <c r="P125" s="1"/>
      <c r="Q125" s="1"/>
      <c r="R125" s="1"/>
      <c r="T125"/>
    </row>
    <row r="126" spans="14:20">
      <c r="N126" s="35"/>
      <c r="O126" s="1"/>
      <c r="P126" s="1"/>
      <c r="Q126" s="1"/>
      <c r="R126" s="1"/>
      <c r="T126"/>
    </row>
    <row r="127" spans="14:20">
      <c r="N127" s="35"/>
      <c r="O127" s="1"/>
      <c r="P127" s="1"/>
      <c r="Q127" s="1"/>
      <c r="R127" s="1"/>
      <c r="T127"/>
    </row>
    <row r="128" spans="14:20">
      <c r="R128" s="1"/>
      <c r="T128"/>
    </row>
    <row r="129" spans="18:20">
      <c r="R129" s="1"/>
      <c r="T129"/>
    </row>
    <row r="130" spans="18:20">
      <c r="R130" s="1"/>
      <c r="T130"/>
    </row>
    <row r="131" spans="18:20">
      <c r="R131" s="1"/>
      <c r="T131"/>
    </row>
    <row r="132" spans="18:20">
      <c r="R132" s="1"/>
      <c r="T132"/>
    </row>
    <row r="133" spans="18:20">
      <c r="R133" s="1"/>
      <c r="T133"/>
    </row>
    <row r="134" spans="18:20">
      <c r="R134" s="1"/>
      <c r="T134"/>
    </row>
    <row r="135" spans="18:20">
      <c r="R135" s="1"/>
      <c r="T135"/>
    </row>
    <row r="136" spans="18:20">
      <c r="R136" s="1"/>
      <c r="T136"/>
    </row>
    <row r="137" spans="18:20">
      <c r="R137" s="1"/>
      <c r="T137"/>
    </row>
    <row r="138" spans="18:20">
      <c r="T138"/>
    </row>
    <row r="139" spans="18:20">
      <c r="T139"/>
    </row>
    <row r="140" spans="18:20">
      <c r="T140"/>
    </row>
    <row r="141" spans="18:20">
      <c r="T141"/>
    </row>
    <row r="142" spans="18:20">
      <c r="T142"/>
    </row>
    <row r="143" spans="18:20">
      <c r="T143"/>
    </row>
    <row r="144" spans="18:20">
      <c r="T144"/>
    </row>
    <row r="145" spans="18:20">
      <c r="T145"/>
    </row>
    <row r="146" spans="18:20">
      <c r="T146"/>
    </row>
    <row r="147" spans="18:20">
      <c r="T147"/>
    </row>
    <row r="148" spans="18:20">
      <c r="T148"/>
    </row>
    <row r="149" spans="18:20">
      <c r="T149"/>
    </row>
    <row r="150" spans="18:20">
      <c r="R150" s="1"/>
      <c r="T150"/>
    </row>
    <row r="151" spans="18:20">
      <c r="R151" s="1"/>
      <c r="T151"/>
    </row>
    <row r="152" spans="18:20">
      <c r="T152"/>
    </row>
    <row r="153" spans="18:20">
      <c r="T153"/>
    </row>
    <row r="154" spans="18:20">
      <c r="T154"/>
    </row>
    <row r="155" spans="18:20">
      <c r="T155"/>
    </row>
    <row r="156" spans="18:20">
      <c r="T156"/>
    </row>
    <row r="157" spans="18:20">
      <c r="T157"/>
    </row>
    <row r="158" spans="18:20">
      <c r="T158"/>
    </row>
    <row r="159" spans="18:20">
      <c r="T159"/>
    </row>
    <row r="160" spans="18:20">
      <c r="T160"/>
    </row>
    <row r="164" spans="18:20">
      <c r="R164" s="1"/>
    </row>
    <row r="165" spans="18:20">
      <c r="R165" s="1"/>
    </row>
    <row r="171" spans="18:20">
      <c r="S171" s="2"/>
    </row>
    <row r="172" spans="18:20">
      <c r="S172" s="2"/>
      <c r="T172"/>
    </row>
    <row r="173" spans="18:20">
      <c r="S173" s="2"/>
      <c r="T173"/>
    </row>
    <row r="174" spans="18:20">
      <c r="S174" s="2"/>
      <c r="T174"/>
    </row>
    <row r="175" spans="18:20">
      <c r="S175" s="2"/>
      <c r="T175"/>
    </row>
    <row r="176" spans="18:20">
      <c r="S176" s="2"/>
      <c r="T176"/>
    </row>
    <row r="177" spans="18:20">
      <c r="S177" s="2"/>
      <c r="T177"/>
    </row>
    <row r="178" spans="18:20">
      <c r="R178" s="1"/>
      <c r="S178" s="2"/>
      <c r="T178"/>
    </row>
    <row r="179" spans="18:20">
      <c r="R179" s="1"/>
      <c r="S179" s="2"/>
      <c r="T179"/>
    </row>
    <row r="180" spans="18:20">
      <c r="R180" s="1"/>
      <c r="S180" s="2"/>
      <c r="T180"/>
    </row>
    <row r="181" spans="18:20">
      <c r="R181" s="1"/>
      <c r="S181" s="2"/>
      <c r="T181"/>
    </row>
    <row r="182" spans="18:20">
      <c r="R182" s="1"/>
      <c r="S182" s="2"/>
      <c r="T182"/>
    </row>
    <row r="183" spans="18:20">
      <c r="R183" s="1"/>
      <c r="S183" s="2"/>
      <c r="T183"/>
    </row>
    <row r="184" spans="18:20">
      <c r="R184" s="1"/>
      <c r="S184" s="2"/>
      <c r="T184"/>
    </row>
    <row r="185" spans="18:20">
      <c r="R185" s="1"/>
      <c r="S185" s="2"/>
      <c r="T185"/>
    </row>
    <row r="186" spans="18:20">
      <c r="R186" s="1"/>
      <c r="S186" s="2"/>
      <c r="T186"/>
    </row>
    <row r="187" spans="18:20">
      <c r="R187" s="1"/>
      <c r="S187" s="2"/>
      <c r="T187"/>
    </row>
    <row r="188" spans="18:20">
      <c r="R188" s="1"/>
      <c r="S188" s="2"/>
      <c r="T188"/>
    </row>
    <row r="189" spans="18:20">
      <c r="R189" s="1"/>
      <c r="S189" s="2"/>
      <c r="T189"/>
    </row>
    <row r="190" spans="18:20">
      <c r="R190" s="1"/>
      <c r="S190" s="2"/>
      <c r="T190"/>
    </row>
    <row r="191" spans="18:20">
      <c r="R191" s="1"/>
      <c r="S191" s="2"/>
      <c r="T191"/>
    </row>
    <row r="192" spans="18:20">
      <c r="R192" s="1"/>
      <c r="S192" s="2"/>
      <c r="T192"/>
    </row>
    <row r="193" spans="10:20">
      <c r="S193" s="2"/>
      <c r="T193"/>
    </row>
    <row r="194" spans="10:20">
      <c r="S194" s="2"/>
      <c r="T194"/>
    </row>
    <row r="195" spans="10:20">
      <c r="S195" s="2"/>
      <c r="T195"/>
    </row>
    <row r="196" spans="10:20">
      <c r="S196" s="2"/>
      <c r="T196"/>
    </row>
    <row r="197" spans="10:20">
      <c r="J197" s="33"/>
      <c r="S197" s="2"/>
      <c r="T197"/>
    </row>
    <row r="198" spans="10:20">
      <c r="J198" s="33"/>
      <c r="S198" s="2"/>
      <c r="T198"/>
    </row>
    <row r="199" spans="10:20">
      <c r="J199" s="33"/>
      <c r="S199" s="2"/>
      <c r="T199"/>
    </row>
    <row r="200" spans="10:20">
      <c r="S200" s="2"/>
      <c r="T200"/>
    </row>
    <row r="201" spans="10:20">
      <c r="S201" s="2"/>
      <c r="T201"/>
    </row>
    <row r="202" spans="10:20">
      <c r="S202" s="2"/>
      <c r="T202"/>
    </row>
    <row r="203" spans="10:20">
      <c r="T203"/>
    </row>
    <row r="209" spans="20:20">
      <c r="T209"/>
    </row>
    <row r="210" spans="20:20">
      <c r="T210"/>
    </row>
    <row r="211" spans="20:20">
      <c r="T211"/>
    </row>
    <row r="212" spans="20:20">
      <c r="T212"/>
    </row>
    <row r="213" spans="20:20">
      <c r="T213"/>
    </row>
    <row r="214" spans="20:20">
      <c r="T214"/>
    </row>
  </sheetData>
  <conditionalFormatting sqref="D3 D34:D39 D6:D9">
    <cfRule type="cellIs" dxfId="20" priority="3" operator="lessThan">
      <formula>0</formula>
    </cfRule>
  </conditionalFormatting>
  <conditionalFormatting sqref="D4:D5 D12:D31">
    <cfRule type="cellIs" dxfId="19" priority="2" operator="greaterThan">
      <formula>0</formula>
    </cfRule>
  </conditionalFormatting>
  <conditionalFormatting sqref="D37">
    <cfRule type="cellIs" dxfId="18" priority="1" operator="lessThan">
      <formula>0</formula>
    </cfRule>
  </conditionalFormatting>
  <dataValidations count="1">
    <dataValidation type="list" allowBlank="1" showInputMessage="1" showErrorMessage="1" sqref="R138:R179 Q3:Q114">
      <formula1>$T$2:$T$31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T214"/>
  <sheetViews>
    <sheetView zoomScale="75" zoomScaleNormal="75" workbookViewId="0">
      <selection activeCell="R8" sqref="R8"/>
    </sheetView>
  </sheetViews>
  <sheetFormatPr defaultRowHeight="15"/>
  <cols>
    <col min="1" max="1" width="18.7109375" customWidth="1"/>
    <col min="2" max="4" width="12.7109375" style="3" customWidth="1"/>
    <col min="6" max="6" width="14.85546875" customWidth="1"/>
    <col min="7" max="7" width="6.7109375" customWidth="1"/>
    <col min="8" max="8" width="17.5703125" bestFit="1" customWidth="1"/>
    <col min="9" max="9" width="12.7109375" customWidth="1"/>
    <col min="11" max="13" width="8.85546875" customWidth="1"/>
    <col min="14" max="14" width="10.5703125" style="34" bestFit="1" customWidth="1"/>
    <col min="15" max="15" width="25.7109375" customWidth="1"/>
    <col min="16" max="16" width="9" bestFit="1" customWidth="1"/>
    <col min="17" max="17" width="12.7109375" bestFit="1" customWidth="1"/>
    <col min="18" max="18" width="30.7109375" customWidth="1"/>
    <col min="20" max="20" width="13.28515625" style="2" bestFit="1" customWidth="1"/>
  </cols>
  <sheetData>
    <row r="1" spans="1:20" ht="21">
      <c r="A1" s="142" t="s">
        <v>260</v>
      </c>
      <c r="B1" s="40"/>
      <c r="C1" s="40"/>
      <c r="D1" s="40"/>
      <c r="F1" s="146" t="s">
        <v>35</v>
      </c>
      <c r="G1" s="36"/>
      <c r="H1" s="36"/>
      <c r="I1" s="36"/>
      <c r="N1" s="143" t="s">
        <v>33</v>
      </c>
      <c r="O1" s="36"/>
      <c r="P1" s="36"/>
      <c r="Q1" s="36"/>
      <c r="R1" s="36"/>
      <c r="T1" s="145" t="s">
        <v>34</v>
      </c>
    </row>
    <row r="2" spans="1:20" ht="15.75">
      <c r="A2" s="135" t="s">
        <v>20</v>
      </c>
      <c r="B2" s="41" t="s">
        <v>29</v>
      </c>
      <c r="C2" s="41" t="s">
        <v>30</v>
      </c>
      <c r="D2" s="41" t="s">
        <v>31</v>
      </c>
      <c r="F2" t="s">
        <v>278</v>
      </c>
      <c r="G2" s="95" t="e">
        <f>+ROUND(I2/$I$16,2)</f>
        <v>#DIV/0!</v>
      </c>
      <c r="H2" s="31" t="e">
        <f>+CONCATENATE("(",G2*100,"%)  ",F2)</f>
        <v>#DIV/0!</v>
      </c>
      <c r="I2" s="23">
        <f>+C39</f>
        <v>0</v>
      </c>
      <c r="N2" s="34" t="s">
        <v>0</v>
      </c>
      <c r="O2" t="s">
        <v>1</v>
      </c>
      <c r="P2" t="s">
        <v>2</v>
      </c>
      <c r="Q2" s="1" t="s">
        <v>3</v>
      </c>
      <c r="R2" s="1" t="s">
        <v>73</v>
      </c>
      <c r="T2" s="126" t="str">
        <f>+Summary!$A$6</f>
        <v>Gross Salary</v>
      </c>
    </row>
    <row r="3" spans="1:20">
      <c r="A3" s="126" t="str">
        <f>+Summary!$A$6</f>
        <v>Gross Salary</v>
      </c>
      <c r="B3" s="23">
        <f>+VLOOKUP(A3,Summary!$A$2:$N$44,8,FALSE)</f>
        <v>0</v>
      </c>
      <c r="C3" s="23">
        <f t="shared" ref="C3:C8" si="0">+SUMIF($Q:$Q,$A3,$P:$P)</f>
        <v>0</v>
      </c>
      <c r="D3" s="25">
        <f t="shared" ref="D3:D8" si="1">+C3-B3</f>
        <v>0</v>
      </c>
      <c r="F3" t="s">
        <v>15</v>
      </c>
      <c r="G3" s="95" t="e">
        <f t="shared" ref="G3:G15" si="2">+ROUND(I3/$I$16,2)</f>
        <v>#DIV/0!</v>
      </c>
      <c r="H3" s="31" t="e">
        <f t="shared" ref="H3:H15" si="3">+CONCATENATE("(",G3*100,"%)  ",F3)</f>
        <v>#DIV/0!</v>
      </c>
      <c r="I3" s="23">
        <f>+C25</f>
        <v>0</v>
      </c>
      <c r="N3" s="35"/>
      <c r="O3" s="1"/>
      <c r="P3" s="32">
        <v>500</v>
      </c>
      <c r="Q3" s="1" t="s">
        <v>17</v>
      </c>
      <c r="R3" s="1"/>
      <c r="T3" s="126" t="str">
        <f>+Summary!$A$7</f>
        <v>Insurance</v>
      </c>
    </row>
    <row r="4" spans="1:20">
      <c r="A4" s="126" t="str">
        <f>+Summary!$A$7</f>
        <v>Insurance</v>
      </c>
      <c r="B4" s="23">
        <f>+VLOOKUP(A4,Summary!$A$2:$N$44,8,FALSE)</f>
        <v>0</v>
      </c>
      <c r="C4" s="23">
        <f t="shared" si="0"/>
        <v>0</v>
      </c>
      <c r="D4" s="25">
        <f t="shared" si="1"/>
        <v>0</v>
      </c>
      <c r="F4" t="s">
        <v>12</v>
      </c>
      <c r="G4" s="95" t="e">
        <f t="shared" si="2"/>
        <v>#DIV/0!</v>
      </c>
      <c r="H4" s="31" t="e">
        <f t="shared" si="3"/>
        <v>#DIV/0!</v>
      </c>
      <c r="I4" s="23">
        <f>+C20</f>
        <v>0</v>
      </c>
      <c r="N4" s="35"/>
      <c r="O4" s="1"/>
      <c r="P4" s="32">
        <v>250</v>
      </c>
      <c r="Q4" s="1" t="s">
        <v>17</v>
      </c>
      <c r="R4" s="1"/>
      <c r="T4" s="126" t="str">
        <f>+Summary!$A$8</f>
        <v>Taxes</v>
      </c>
    </row>
    <row r="5" spans="1:20">
      <c r="A5" s="126" t="str">
        <f>+Summary!$A$8</f>
        <v>Taxes</v>
      </c>
      <c r="B5" s="23">
        <f>+VLOOKUP(A5,Summary!$A$2:$N$44,8,FALSE)</f>
        <v>0</v>
      </c>
      <c r="C5" s="23">
        <f t="shared" si="0"/>
        <v>0</v>
      </c>
      <c r="D5" s="25">
        <f t="shared" si="1"/>
        <v>0</v>
      </c>
      <c r="F5" t="s">
        <v>23</v>
      </c>
      <c r="G5" s="95" t="e">
        <f t="shared" si="2"/>
        <v>#DIV/0!</v>
      </c>
      <c r="H5" s="31" t="e">
        <f t="shared" si="3"/>
        <v>#DIV/0!</v>
      </c>
      <c r="I5" s="23">
        <f>+C22</f>
        <v>0</v>
      </c>
      <c r="N5" s="35"/>
      <c r="O5" s="1"/>
      <c r="P5" s="32"/>
      <c r="Q5" s="1" t="s">
        <v>17</v>
      </c>
      <c r="R5" s="1"/>
      <c r="T5" s="126" t="str">
        <f>+Summary!$A$9</f>
        <v>Divd/Int/CG</v>
      </c>
    </row>
    <row r="6" spans="1:20">
      <c r="A6" s="126" t="str">
        <f>+Summary!$A$9</f>
        <v>Divd/Int/CG</v>
      </c>
      <c r="B6" s="23">
        <f>+VLOOKUP(A6,Summary!$A$2:$N$44,8,FALSE)</f>
        <v>0</v>
      </c>
      <c r="C6" s="23">
        <f t="shared" si="0"/>
        <v>0</v>
      </c>
      <c r="D6" s="25">
        <f t="shared" si="1"/>
        <v>0</v>
      </c>
      <c r="F6" t="s">
        <v>24</v>
      </c>
      <c r="G6" s="95" t="e">
        <f t="shared" si="2"/>
        <v>#DIV/0!</v>
      </c>
      <c r="H6" s="31" t="e">
        <f t="shared" si="3"/>
        <v>#DIV/0!</v>
      </c>
      <c r="I6" s="23">
        <f>+C23</f>
        <v>0</v>
      </c>
      <c r="N6" s="35"/>
      <c r="O6" s="1"/>
      <c r="P6" s="32"/>
      <c r="Q6" s="1" t="s">
        <v>17</v>
      </c>
      <c r="R6" s="1"/>
      <c r="T6" s="126" t="str">
        <f>+Summary!$A$10</f>
        <v>Reimbursement</v>
      </c>
    </row>
    <row r="7" spans="1:20">
      <c r="A7" s="126" t="str">
        <f>+Summary!$A$10</f>
        <v>Reimbursement</v>
      </c>
      <c r="B7" s="23">
        <f>+VLOOKUP(A7,Summary!$A$2:$N$44,8,FALSE)</f>
        <v>0</v>
      </c>
      <c r="C7" s="23">
        <f t="shared" si="0"/>
        <v>0</v>
      </c>
      <c r="D7" s="25">
        <f t="shared" si="1"/>
        <v>0</v>
      </c>
      <c r="F7" t="s">
        <v>13</v>
      </c>
      <c r="G7" s="95" t="e">
        <f t="shared" si="2"/>
        <v>#DIV/0!</v>
      </c>
      <c r="H7" s="31" t="e">
        <f t="shared" si="3"/>
        <v>#DIV/0!</v>
      </c>
      <c r="I7" s="23">
        <f>+C21</f>
        <v>0</v>
      </c>
      <c r="N7" s="35"/>
      <c r="O7" s="1"/>
      <c r="P7" s="32"/>
      <c r="Q7" s="1" t="s">
        <v>17</v>
      </c>
      <c r="R7" s="1"/>
      <c r="T7" s="126" t="str">
        <f>+Summary!$A$11</f>
        <v>Open</v>
      </c>
    </row>
    <row r="8" spans="1:20">
      <c r="A8" s="126" t="str">
        <f>+Summary!$A$11</f>
        <v>Open</v>
      </c>
      <c r="B8" s="23">
        <f>+VLOOKUP(A8,Summary!$A$2:$N$44,8,FALSE)</f>
        <v>0</v>
      </c>
      <c r="C8" s="23">
        <f t="shared" si="0"/>
        <v>0</v>
      </c>
      <c r="D8" s="25">
        <f t="shared" si="1"/>
        <v>0</v>
      </c>
      <c r="F8" t="s">
        <v>7</v>
      </c>
      <c r="G8" s="95" t="e">
        <f t="shared" si="2"/>
        <v>#DIV/0!</v>
      </c>
      <c r="H8" s="31" t="e">
        <f t="shared" si="3"/>
        <v>#DIV/0!</v>
      </c>
      <c r="I8" s="23">
        <f>+C19</f>
        <v>0</v>
      </c>
      <c r="N8" s="35"/>
      <c r="O8" s="1"/>
      <c r="P8" s="32"/>
      <c r="Q8" s="1" t="s">
        <v>17</v>
      </c>
      <c r="R8" s="1"/>
      <c r="T8" s="126" t="str">
        <f>+Summary!$A$15</f>
        <v>Mortgage</v>
      </c>
    </row>
    <row r="9" spans="1:20" ht="15.75">
      <c r="A9" s="139" t="s">
        <v>38</v>
      </c>
      <c r="B9" s="26">
        <f>+SUM(B3:B8)</f>
        <v>0</v>
      </c>
      <c r="C9" s="26">
        <f>+SUM(C3:C8)</f>
        <v>0</v>
      </c>
      <c r="D9" s="26">
        <f>+SUM(D3:D8)</f>
        <v>0</v>
      </c>
      <c r="F9" t="s">
        <v>14</v>
      </c>
      <c r="G9" s="95" t="e">
        <f t="shared" si="2"/>
        <v>#DIV/0!</v>
      </c>
      <c r="H9" s="31" t="e">
        <f t="shared" si="3"/>
        <v>#DIV/0!</v>
      </c>
      <c r="I9" s="23">
        <f>+C24</f>
        <v>0</v>
      </c>
      <c r="N9" s="35"/>
      <c r="O9" s="1"/>
      <c r="P9" s="32"/>
      <c r="Q9" s="1" t="s">
        <v>17</v>
      </c>
      <c r="R9" s="1"/>
      <c r="T9" s="126" t="str">
        <f>+Summary!$A$16</f>
        <v>Property Taxes</v>
      </c>
    </row>
    <row r="10" spans="1:20">
      <c r="D10" s="25"/>
      <c r="F10" t="s">
        <v>10</v>
      </c>
      <c r="G10" s="95" t="e">
        <f t="shared" si="2"/>
        <v>#DIV/0!</v>
      </c>
      <c r="H10" s="31" t="e">
        <f t="shared" si="3"/>
        <v>#DIV/0!</v>
      </c>
      <c r="I10" s="23">
        <f>+C15</f>
        <v>0</v>
      </c>
      <c r="N10" s="35"/>
      <c r="O10" s="1"/>
      <c r="P10" s="32"/>
      <c r="Q10" s="1" t="s">
        <v>17</v>
      </c>
      <c r="R10" s="1"/>
      <c r="T10" s="126" t="str">
        <f>+Summary!$A$17</f>
        <v>Utilities</v>
      </c>
    </row>
    <row r="11" spans="1:20" ht="15.75">
      <c r="A11" s="135" t="s">
        <v>25</v>
      </c>
      <c r="D11" s="25"/>
      <c r="F11" t="s">
        <v>4</v>
      </c>
      <c r="G11" s="95" t="e">
        <f t="shared" si="2"/>
        <v>#DIV/0!</v>
      </c>
      <c r="H11" s="31" t="e">
        <f t="shared" si="3"/>
        <v>#DIV/0!</v>
      </c>
      <c r="I11" s="23">
        <f>+C18</f>
        <v>0</v>
      </c>
      <c r="N11" s="35"/>
      <c r="O11" s="1"/>
      <c r="P11" s="32"/>
      <c r="Q11" s="1" t="s">
        <v>17</v>
      </c>
      <c r="R11" s="1"/>
      <c r="T11" s="126" t="str">
        <f>+Summary!$A$18</f>
        <v>Slush</v>
      </c>
    </row>
    <row r="12" spans="1:20">
      <c r="A12" s="126" t="str">
        <f>+Summary!$A$15</f>
        <v>Mortgage</v>
      </c>
      <c r="B12" s="23">
        <f>+VLOOKUP(A12,Summary!$A$2:$N$44,8,FALSE)</f>
        <v>0</v>
      </c>
      <c r="C12" s="23">
        <f t="shared" ref="C12:C30" si="4">+SUMIF($Q:$Q,$A12,$P:$P)</f>
        <v>0</v>
      </c>
      <c r="D12" s="25">
        <f>+C12-B12</f>
        <v>0</v>
      </c>
      <c r="F12" t="s">
        <v>11</v>
      </c>
      <c r="G12" s="95" t="e">
        <f t="shared" si="2"/>
        <v>#DIV/0!</v>
      </c>
      <c r="H12" s="31" t="e">
        <f t="shared" si="3"/>
        <v>#DIV/0!</v>
      </c>
      <c r="I12" s="23">
        <f>+C17</f>
        <v>0</v>
      </c>
      <c r="N12" s="35"/>
      <c r="O12" s="1"/>
      <c r="P12" s="32"/>
      <c r="Q12" s="1" t="s">
        <v>17</v>
      </c>
      <c r="R12" s="1"/>
      <c r="T12" s="126" t="str">
        <f>+Summary!$A$19</f>
        <v>Kids</v>
      </c>
    </row>
    <row r="13" spans="1:20">
      <c r="A13" s="126" t="str">
        <f>+Summary!$A$16</f>
        <v>Property Taxes</v>
      </c>
      <c r="B13" s="23">
        <f>+VLOOKUP(A13,Summary!$A$2:$N$44,8,FALSE)</f>
        <v>0</v>
      </c>
      <c r="C13" s="23">
        <f t="shared" si="4"/>
        <v>0</v>
      </c>
      <c r="D13" s="25">
        <f t="shared" ref="D13:D31" si="5">+C13-B13</f>
        <v>0</v>
      </c>
      <c r="F13" t="s">
        <v>6</v>
      </c>
      <c r="G13" s="95" t="e">
        <f t="shared" si="2"/>
        <v>#DIV/0!</v>
      </c>
      <c r="H13" s="31" t="e">
        <f t="shared" si="3"/>
        <v>#DIV/0!</v>
      </c>
      <c r="I13" s="23">
        <f>+C16</f>
        <v>0</v>
      </c>
      <c r="N13" s="35"/>
      <c r="O13" s="1"/>
      <c r="P13" s="32"/>
      <c r="Q13" s="1" t="s">
        <v>17</v>
      </c>
      <c r="R13" s="1"/>
      <c r="T13" s="126" t="str">
        <f>+Summary!$A$20</f>
        <v>Auto/Fuel</v>
      </c>
    </row>
    <row r="14" spans="1:20">
      <c r="A14" s="126" t="str">
        <f>+Summary!$A$17</f>
        <v>Utilities</v>
      </c>
      <c r="B14" s="23">
        <f>+VLOOKUP(A14,Summary!$A$2:$N$44,8,FALSE)</f>
        <v>0</v>
      </c>
      <c r="C14" s="23">
        <f t="shared" si="4"/>
        <v>0</v>
      </c>
      <c r="D14" s="25">
        <f t="shared" si="5"/>
        <v>0</v>
      </c>
      <c r="F14" t="s">
        <v>5</v>
      </c>
      <c r="G14" s="95" t="e">
        <f t="shared" si="2"/>
        <v>#DIV/0!</v>
      </c>
      <c r="H14" s="31" t="e">
        <f t="shared" si="3"/>
        <v>#DIV/0!</v>
      </c>
      <c r="I14" s="23">
        <f>+C14</f>
        <v>0</v>
      </c>
      <c r="N14" s="35"/>
      <c r="O14" s="1"/>
      <c r="P14" s="32"/>
      <c r="Q14" s="1" t="s">
        <v>17</v>
      </c>
      <c r="R14" s="1"/>
      <c r="T14" s="126" t="str">
        <f>+Summary!$A$21</f>
        <v>Groceries</v>
      </c>
    </row>
    <row r="15" spans="1:20">
      <c r="A15" s="126" t="str">
        <f>+Summary!$A$18</f>
        <v>Slush</v>
      </c>
      <c r="B15" s="23">
        <f>+VLOOKUP(A15,Summary!$A$2:$N$44,8,FALSE)</f>
        <v>0</v>
      </c>
      <c r="C15" s="23">
        <f t="shared" si="4"/>
        <v>0</v>
      </c>
      <c r="D15" s="25">
        <f t="shared" si="5"/>
        <v>0</v>
      </c>
      <c r="F15" t="s">
        <v>9</v>
      </c>
      <c r="G15" s="95" t="e">
        <f t="shared" si="2"/>
        <v>#DIV/0!</v>
      </c>
      <c r="H15" s="31" t="e">
        <f t="shared" si="3"/>
        <v>#DIV/0!</v>
      </c>
      <c r="I15" s="23">
        <f>+C12+C13</f>
        <v>0</v>
      </c>
      <c r="N15" s="35"/>
      <c r="O15" s="1"/>
      <c r="P15" s="32"/>
      <c r="Q15" s="1" t="s">
        <v>17</v>
      </c>
      <c r="R15" s="1"/>
      <c r="T15" s="126" t="str">
        <f>+Summary!$A$22</f>
        <v>Travel</v>
      </c>
    </row>
    <row r="16" spans="1:20">
      <c r="A16" s="126" t="str">
        <f>+Summary!$A$19</f>
        <v>Kids</v>
      </c>
      <c r="B16" s="23">
        <f>+VLOOKUP(A16,Summary!$A$2:$N$44,8,FALSE)</f>
        <v>0</v>
      </c>
      <c r="C16" s="23">
        <f t="shared" si="4"/>
        <v>0</v>
      </c>
      <c r="D16" s="25">
        <f t="shared" si="5"/>
        <v>0</v>
      </c>
      <c r="I16" s="26">
        <f>+SUM(I2:I15)</f>
        <v>0</v>
      </c>
      <c r="N16" s="35"/>
      <c r="O16" s="1"/>
      <c r="P16" s="32"/>
      <c r="Q16" s="1" t="s">
        <v>17</v>
      </c>
      <c r="R16" s="1"/>
      <c r="T16" s="126" t="str">
        <f>+Summary!$A$23</f>
        <v>Dining</v>
      </c>
    </row>
    <row r="17" spans="1:20">
      <c r="A17" s="126" t="str">
        <f>+Summary!$A$20</f>
        <v>Auto/Fuel</v>
      </c>
      <c r="B17" s="23">
        <f>+VLOOKUP(A17,Summary!$A$2:$N$44,8,FALSE)</f>
        <v>0</v>
      </c>
      <c r="C17" s="23">
        <f t="shared" si="4"/>
        <v>0</v>
      </c>
      <c r="D17" s="25">
        <f t="shared" si="5"/>
        <v>0</v>
      </c>
      <c r="N17" s="35"/>
      <c r="O17" s="1"/>
      <c r="P17" s="32"/>
      <c r="Q17" s="1" t="s">
        <v>17</v>
      </c>
      <c r="R17" s="1"/>
      <c r="T17" s="126" t="str">
        <f>+Summary!$A$24</f>
        <v>Home Goods</v>
      </c>
    </row>
    <row r="18" spans="1:20">
      <c r="A18" s="126" t="str">
        <f>+Summary!$A$21</f>
        <v>Groceries</v>
      </c>
      <c r="B18" s="23">
        <f>+VLOOKUP(A18,Summary!$A$2:$N$44,8,FALSE)</f>
        <v>0</v>
      </c>
      <c r="C18" s="23">
        <f t="shared" si="4"/>
        <v>0</v>
      </c>
      <c r="D18" s="25">
        <f t="shared" si="5"/>
        <v>0</v>
      </c>
      <c r="N18" s="35"/>
      <c r="O18" s="1"/>
      <c r="P18" s="32"/>
      <c r="Q18" s="1" t="s">
        <v>17</v>
      </c>
      <c r="R18" s="1"/>
      <c r="T18" s="126" t="str">
        <f>+Summary!$A$25</f>
        <v>Miscellaneous</v>
      </c>
    </row>
    <row r="19" spans="1:20">
      <c r="A19" s="126" t="str">
        <f>+Summary!$A$22</f>
        <v>Travel</v>
      </c>
      <c r="B19" s="23">
        <f>+VLOOKUP(A19,Summary!$A$2:$N$44,8,FALSE)</f>
        <v>0</v>
      </c>
      <c r="C19" s="23">
        <f t="shared" si="4"/>
        <v>0</v>
      </c>
      <c r="D19" s="25">
        <f t="shared" si="5"/>
        <v>0</v>
      </c>
      <c r="N19" s="35"/>
      <c r="O19" s="1"/>
      <c r="P19" s="32"/>
      <c r="Q19" s="1" t="s">
        <v>17</v>
      </c>
      <c r="R19" s="1"/>
      <c r="T19" s="126" t="str">
        <f>+Summary!$A$26</f>
        <v>Personal Items</v>
      </c>
    </row>
    <row r="20" spans="1:20">
      <c r="A20" s="126" t="str">
        <f>+Summary!$A$23</f>
        <v>Dining</v>
      </c>
      <c r="B20" s="23">
        <f>+VLOOKUP(A20,Summary!$A$2:$N$44,8,FALSE)</f>
        <v>0</v>
      </c>
      <c r="C20" s="23">
        <f t="shared" si="4"/>
        <v>0</v>
      </c>
      <c r="D20" s="25">
        <f t="shared" si="5"/>
        <v>0</v>
      </c>
      <c r="N20" s="35"/>
      <c r="O20" s="1"/>
      <c r="P20" s="32"/>
      <c r="Q20" s="1" t="s">
        <v>17</v>
      </c>
      <c r="R20" s="1"/>
      <c r="T20" s="126" t="str">
        <f>+Summary!$A$27</f>
        <v>Pets</v>
      </c>
    </row>
    <row r="21" spans="1:20">
      <c r="A21" s="126" t="str">
        <f>+Summary!$A$24</f>
        <v>Home Goods</v>
      </c>
      <c r="B21" s="23">
        <f>+VLOOKUP(A21,Summary!$A$2:$N$44,8,FALSE)</f>
        <v>0</v>
      </c>
      <c r="C21" s="23">
        <f t="shared" si="4"/>
        <v>0</v>
      </c>
      <c r="D21" s="25">
        <f t="shared" si="5"/>
        <v>0</v>
      </c>
      <c r="N21" s="35"/>
      <c r="O21" s="1"/>
      <c r="P21" s="32"/>
      <c r="Q21" s="1" t="s">
        <v>17</v>
      </c>
      <c r="R21" s="1"/>
      <c r="T21" s="126" t="str">
        <f>+Summary!$A$28</f>
        <v>Entertainment</v>
      </c>
    </row>
    <row r="22" spans="1:20">
      <c r="A22" s="126" t="str">
        <f>+Summary!$A$25</f>
        <v>Miscellaneous</v>
      </c>
      <c r="B22" s="23">
        <f>+VLOOKUP(A22,Summary!$A$2:$N$44,8,FALSE)</f>
        <v>0</v>
      </c>
      <c r="C22" s="23">
        <f t="shared" si="4"/>
        <v>0</v>
      </c>
      <c r="D22" s="25">
        <f t="shared" si="5"/>
        <v>0</v>
      </c>
      <c r="N22" s="35"/>
      <c r="O22" s="1"/>
      <c r="P22" s="32"/>
      <c r="Q22" s="1" t="s">
        <v>17</v>
      </c>
      <c r="R22" s="1"/>
      <c r="T22" s="126" t="str">
        <f>+Summary!$A$29</f>
        <v>Christmas</v>
      </c>
    </row>
    <row r="23" spans="1:20">
      <c r="A23" s="126" t="str">
        <f>+Summary!$A$26</f>
        <v>Personal Items</v>
      </c>
      <c r="B23" s="23">
        <f>+VLOOKUP(A23,Summary!$A$2:$N$44,8,FALSE)</f>
        <v>0</v>
      </c>
      <c r="C23" s="23">
        <f t="shared" si="4"/>
        <v>0</v>
      </c>
      <c r="D23" s="25">
        <f t="shared" si="5"/>
        <v>0</v>
      </c>
      <c r="N23" s="35"/>
      <c r="O23" s="1"/>
      <c r="P23" s="32"/>
      <c r="Q23" s="1" t="s">
        <v>17</v>
      </c>
      <c r="R23" s="1"/>
      <c r="T23" s="126" t="str">
        <f>+Summary!$A$30</f>
        <v>x</v>
      </c>
    </row>
    <row r="24" spans="1:20">
      <c r="A24" s="126" t="str">
        <f>+Summary!$A$27</f>
        <v>Pets</v>
      </c>
      <c r="B24" s="23">
        <f>+VLOOKUP(A24,Summary!$A$2:$N$44,8,FALSE)</f>
        <v>0</v>
      </c>
      <c r="C24" s="23">
        <f t="shared" si="4"/>
        <v>0</v>
      </c>
      <c r="D24" s="25">
        <f t="shared" si="5"/>
        <v>0</v>
      </c>
      <c r="N24" s="35"/>
      <c r="O24" s="1"/>
      <c r="P24" s="32"/>
      <c r="Q24" s="1" t="s">
        <v>17</v>
      </c>
      <c r="R24" s="1"/>
      <c r="T24" s="126" t="str">
        <f>+Summary!$A$31</f>
        <v>x</v>
      </c>
    </row>
    <row r="25" spans="1:20">
      <c r="A25" s="126" t="str">
        <f>+Summary!$A$28</f>
        <v>Entertainment</v>
      </c>
      <c r="B25" s="23">
        <f>+VLOOKUP(A25,Summary!$A$2:$N$44,8,FALSE)</f>
        <v>0</v>
      </c>
      <c r="C25" s="23">
        <f t="shared" si="4"/>
        <v>0</v>
      </c>
      <c r="D25" s="25">
        <f t="shared" si="5"/>
        <v>0</v>
      </c>
      <c r="N25" s="35"/>
      <c r="O25" s="1"/>
      <c r="P25" s="32"/>
      <c r="Q25" s="1" t="s">
        <v>17</v>
      </c>
      <c r="R25" s="1"/>
      <c r="T25" s="126" t="str">
        <f>+Summary!$A$32</f>
        <v>x</v>
      </c>
    </row>
    <row r="26" spans="1:20">
      <c r="A26" s="126" t="str">
        <f>+Summary!$A$29</f>
        <v>Christmas</v>
      </c>
      <c r="B26" s="23">
        <f>+VLOOKUP(A26,Summary!$A$2:$N$44,8,FALSE)</f>
        <v>0</v>
      </c>
      <c r="C26" s="23">
        <f t="shared" si="4"/>
        <v>0</v>
      </c>
      <c r="D26" s="25">
        <f t="shared" si="5"/>
        <v>0</v>
      </c>
      <c r="N26" s="35"/>
      <c r="O26" s="1"/>
      <c r="P26" s="32"/>
      <c r="Q26" s="1" t="s">
        <v>17</v>
      </c>
      <c r="R26" s="1"/>
      <c r="T26" s="126" t="str">
        <f>+Summary!$A$33</f>
        <v>x</v>
      </c>
    </row>
    <row r="27" spans="1:20">
      <c r="A27" s="126" t="str">
        <f>+Summary!$A$30</f>
        <v>x</v>
      </c>
      <c r="B27" s="23">
        <f>+VLOOKUP(A27,Summary!$A$2:$N$44,8,FALSE)</f>
        <v>0</v>
      </c>
      <c r="C27" s="23">
        <f t="shared" si="4"/>
        <v>750</v>
      </c>
      <c r="D27" s="25">
        <f t="shared" si="5"/>
        <v>750</v>
      </c>
      <c r="N27" s="35"/>
      <c r="O27" s="1"/>
      <c r="P27" s="32"/>
      <c r="Q27" s="1" t="s">
        <v>17</v>
      </c>
      <c r="R27" s="1"/>
      <c r="T27" s="126" t="str">
        <f>+Summary!$A$37</f>
        <v>Health Savings</v>
      </c>
    </row>
    <row r="28" spans="1:20">
      <c r="A28" s="126" t="str">
        <f>+Summary!$A$31</f>
        <v>x</v>
      </c>
      <c r="B28" s="23">
        <f>+VLOOKUP(A28,Summary!$A$2:$N$44,8,FALSE)</f>
        <v>0</v>
      </c>
      <c r="C28" s="23">
        <f t="shared" si="4"/>
        <v>750</v>
      </c>
      <c r="D28" s="25">
        <f t="shared" si="5"/>
        <v>750</v>
      </c>
      <c r="N28" s="35"/>
      <c r="O28" s="1"/>
      <c r="P28" s="32"/>
      <c r="Q28" s="1" t="s">
        <v>17</v>
      </c>
      <c r="R28" s="1"/>
      <c r="T28" s="126" t="str">
        <f>+Summary!$A$38</f>
        <v>401(k)</v>
      </c>
    </row>
    <row r="29" spans="1:20">
      <c r="A29" s="126" t="str">
        <f>+Summary!$A$32</f>
        <v>x</v>
      </c>
      <c r="B29" s="23">
        <f>+VLOOKUP(A29,Summary!$A$2:$N$44,8,FALSE)</f>
        <v>0</v>
      </c>
      <c r="C29" s="23">
        <f t="shared" si="4"/>
        <v>750</v>
      </c>
      <c r="D29" s="25">
        <f t="shared" si="5"/>
        <v>750</v>
      </c>
      <c r="N29" s="35"/>
      <c r="O29" s="1"/>
      <c r="P29" s="32"/>
      <c r="Q29" s="1" t="s">
        <v>17</v>
      </c>
      <c r="R29" s="1"/>
      <c r="T29" s="126" t="str">
        <f>+Summary!$A$39</f>
        <v>IRA</v>
      </c>
    </row>
    <row r="30" spans="1:20">
      <c r="A30" s="126" t="str">
        <f>+Summary!$A$33</f>
        <v>x</v>
      </c>
      <c r="B30" s="23">
        <f>+VLOOKUP(A30,Summary!$A$2:$N$44,8,FALSE)</f>
        <v>0</v>
      </c>
      <c r="C30" s="23">
        <f t="shared" si="4"/>
        <v>750</v>
      </c>
      <c r="D30" s="25">
        <f t="shared" si="5"/>
        <v>750</v>
      </c>
      <c r="N30" s="35"/>
      <c r="O30" s="1"/>
      <c r="P30" s="32"/>
      <c r="Q30" s="1" t="s">
        <v>17</v>
      </c>
      <c r="R30" s="1"/>
      <c r="T30" s="126" t="str">
        <f>+Summary!$A$40</f>
        <v>Taxable</v>
      </c>
    </row>
    <row r="31" spans="1:20" ht="15.75">
      <c r="A31" s="139" t="s">
        <v>39</v>
      </c>
      <c r="B31" s="26">
        <f>+SUM(B12:B30)</f>
        <v>0</v>
      </c>
      <c r="C31" s="26">
        <f>+SUM(C12:C30)</f>
        <v>3000</v>
      </c>
      <c r="D31" s="26">
        <f t="shared" si="5"/>
        <v>3000</v>
      </c>
      <c r="N31" s="35"/>
      <c r="O31" s="1"/>
      <c r="P31" s="32"/>
      <c r="Q31" s="1" t="s">
        <v>17</v>
      </c>
      <c r="R31" s="1"/>
      <c r="T31" s="126" t="str">
        <f>+Summary!$A$41</f>
        <v>Cash</v>
      </c>
    </row>
    <row r="32" spans="1:20">
      <c r="D32" s="25"/>
      <c r="N32" s="35"/>
      <c r="O32" s="1"/>
      <c r="P32" s="32"/>
      <c r="Q32" s="1" t="s">
        <v>17</v>
      </c>
      <c r="R32" s="1"/>
    </row>
    <row r="33" spans="1:20" ht="15.75">
      <c r="A33" s="135" t="s">
        <v>273</v>
      </c>
      <c r="D33" s="25"/>
      <c r="N33" s="35"/>
      <c r="O33" s="1"/>
      <c r="P33" s="32"/>
      <c r="Q33" s="1" t="s">
        <v>17</v>
      </c>
      <c r="R33" s="1"/>
    </row>
    <row r="34" spans="1:20">
      <c r="A34" s="126" t="str">
        <f>+Summary!$A$37</f>
        <v>Health Savings</v>
      </c>
      <c r="B34" s="23">
        <f>+VLOOKUP(A34,Summary!$A$2:$N$44,8,FALSE)</f>
        <v>0</v>
      </c>
      <c r="C34" s="23">
        <f>+SUMIF($Q:$Q,$A34,$P:$P)</f>
        <v>0</v>
      </c>
      <c r="D34" s="25">
        <f>+C34-B34</f>
        <v>0</v>
      </c>
      <c r="N34" s="35"/>
      <c r="O34" s="1"/>
      <c r="P34" s="32"/>
      <c r="Q34" s="1" t="s">
        <v>17</v>
      </c>
      <c r="R34" s="1"/>
    </row>
    <row r="35" spans="1:20">
      <c r="A35" s="126" t="str">
        <f>+Summary!$A$38</f>
        <v>401(k)</v>
      </c>
      <c r="B35" s="23">
        <f>+VLOOKUP(A35,Summary!$A$2:$N$44,8,FALSE)</f>
        <v>0</v>
      </c>
      <c r="C35" s="23">
        <f>+SUMIF($Q:$Q,$A35,$P:$P)</f>
        <v>0</v>
      </c>
      <c r="D35" s="25">
        <f t="shared" ref="D35:D38" si="6">+C35-B35</f>
        <v>0</v>
      </c>
      <c r="N35" s="35"/>
      <c r="O35" s="1"/>
      <c r="P35" s="32"/>
      <c r="Q35" s="1" t="s">
        <v>17</v>
      </c>
      <c r="R35" s="1"/>
    </row>
    <row r="36" spans="1:20">
      <c r="A36" s="126" t="str">
        <f>+Summary!$A$39</f>
        <v>IRA</v>
      </c>
      <c r="B36" s="23">
        <f>+VLOOKUP(A36,Summary!$A$2:$N$44,8,FALSE)</f>
        <v>0</v>
      </c>
      <c r="C36" s="23">
        <f>+SUMIF($Q:$Q,$A36,$P:$P)</f>
        <v>0</v>
      </c>
      <c r="D36" s="25">
        <f t="shared" si="6"/>
        <v>0</v>
      </c>
      <c r="N36" s="35"/>
      <c r="O36" s="1"/>
      <c r="P36" s="32"/>
      <c r="Q36" s="1" t="s">
        <v>17</v>
      </c>
      <c r="R36" s="1"/>
    </row>
    <row r="37" spans="1:20">
      <c r="A37" s="126" t="str">
        <f>+Summary!$A$40</f>
        <v>Taxable</v>
      </c>
      <c r="B37" s="23">
        <f>+VLOOKUP(A37,Summary!$A$2:$N$44,8,FALSE)</f>
        <v>0</v>
      </c>
      <c r="C37" s="23">
        <f>+SUMIF($Q:$Q,$A37,$P:$P)</f>
        <v>0</v>
      </c>
      <c r="D37" s="25">
        <f t="shared" si="6"/>
        <v>0</v>
      </c>
      <c r="N37" s="35"/>
      <c r="O37" s="1"/>
      <c r="P37" s="32"/>
      <c r="Q37" s="1" t="s">
        <v>17</v>
      </c>
      <c r="R37" s="1"/>
      <c r="T37"/>
    </row>
    <row r="38" spans="1:20">
      <c r="A38" s="126" t="str">
        <f>+Summary!$A$41</f>
        <v>Cash</v>
      </c>
      <c r="B38" s="23">
        <f>+VLOOKUP(A38,Summary!$A$2:$N$44,8,FALSE)</f>
        <v>0</v>
      </c>
      <c r="C38" s="23">
        <f>+SUMIF($Q:$Q,$A38,$P:$P)</f>
        <v>0</v>
      </c>
      <c r="D38" s="25">
        <f t="shared" si="6"/>
        <v>0</v>
      </c>
      <c r="N38" s="35"/>
      <c r="O38" s="1"/>
      <c r="P38" s="32"/>
      <c r="Q38" s="1" t="s">
        <v>17</v>
      </c>
      <c r="R38" s="1"/>
      <c r="T38"/>
    </row>
    <row r="39" spans="1:20" ht="15.75">
      <c r="A39" s="139" t="s">
        <v>274</v>
      </c>
      <c r="B39" s="26">
        <f>+SUM(B34:B38)</f>
        <v>0</v>
      </c>
      <c r="C39" s="26">
        <f>+SUM(C34:C38)</f>
        <v>0</v>
      </c>
      <c r="D39" s="26">
        <f>+C39-B39</f>
        <v>0</v>
      </c>
      <c r="N39" s="35"/>
      <c r="O39" s="1"/>
      <c r="P39" s="32"/>
      <c r="Q39" s="1" t="s">
        <v>17</v>
      </c>
      <c r="R39" s="1"/>
      <c r="T39"/>
    </row>
    <row r="40" spans="1:20">
      <c r="B40" s="25"/>
      <c r="C40" s="25"/>
      <c r="N40" s="35"/>
      <c r="O40" s="1"/>
      <c r="P40" s="32"/>
      <c r="Q40" s="1" t="s">
        <v>17</v>
      </c>
      <c r="R40" s="1"/>
      <c r="T40"/>
    </row>
    <row r="41" spans="1:20" ht="15.75">
      <c r="A41" s="135" t="s">
        <v>211</v>
      </c>
      <c r="B41" s="127">
        <f>+VLOOKUP(A41,Summary!$A$2:$N$44,8,FALSE)</f>
        <v>0</v>
      </c>
      <c r="C41" s="26">
        <f>+C9-C31-C39</f>
        <v>-3000</v>
      </c>
      <c r="D41" s="4"/>
      <c r="N41" s="35"/>
      <c r="O41" s="1"/>
      <c r="P41" s="32"/>
      <c r="Q41" s="1" t="s">
        <v>17</v>
      </c>
      <c r="R41" s="1"/>
      <c r="T41"/>
    </row>
    <row r="42" spans="1:20">
      <c r="N42" s="35"/>
      <c r="O42" s="1"/>
      <c r="P42" s="32"/>
      <c r="Q42" s="1" t="s">
        <v>17</v>
      </c>
      <c r="R42" s="1"/>
      <c r="T42"/>
    </row>
    <row r="43" spans="1:20">
      <c r="N43" s="35"/>
      <c r="O43" s="1"/>
      <c r="P43" s="32"/>
      <c r="Q43" s="1" t="s">
        <v>17</v>
      </c>
      <c r="R43" s="1"/>
      <c r="T43"/>
    </row>
    <row r="44" spans="1:20">
      <c r="N44" s="35"/>
      <c r="O44" s="1"/>
      <c r="P44" s="32"/>
      <c r="Q44" s="1" t="s">
        <v>17</v>
      </c>
      <c r="R44" s="1"/>
      <c r="T44" s="33"/>
    </row>
    <row r="45" spans="1:20">
      <c r="N45" s="35"/>
      <c r="O45" s="1"/>
      <c r="P45" s="32"/>
      <c r="Q45" s="1" t="s">
        <v>17</v>
      </c>
      <c r="R45" s="1"/>
      <c r="T45"/>
    </row>
    <row r="46" spans="1:20">
      <c r="C46" s="23"/>
      <c r="N46" s="35"/>
      <c r="O46" s="1"/>
      <c r="P46" s="32"/>
      <c r="Q46" s="1" t="s">
        <v>17</v>
      </c>
      <c r="R46" s="1"/>
      <c r="T46"/>
    </row>
    <row r="47" spans="1:20">
      <c r="N47" s="35"/>
      <c r="O47" s="1"/>
      <c r="P47" s="32"/>
      <c r="Q47" s="1" t="s">
        <v>17</v>
      </c>
      <c r="R47" s="1"/>
      <c r="T47"/>
    </row>
    <row r="48" spans="1:20">
      <c r="N48" s="35"/>
      <c r="O48" s="1"/>
      <c r="P48" s="32"/>
      <c r="Q48" s="1" t="s">
        <v>17</v>
      </c>
      <c r="R48" s="1"/>
      <c r="T48"/>
    </row>
    <row r="49" spans="3:20">
      <c r="C49" s="92"/>
      <c r="N49" s="35"/>
      <c r="O49" s="1"/>
      <c r="P49" s="32"/>
      <c r="Q49" s="1" t="s">
        <v>17</v>
      </c>
      <c r="R49" s="1"/>
      <c r="T49"/>
    </row>
    <row r="50" spans="3:20">
      <c r="N50" s="35"/>
      <c r="O50" s="1"/>
      <c r="P50" s="32"/>
      <c r="Q50" s="1" t="s">
        <v>17</v>
      </c>
      <c r="R50" s="1"/>
      <c r="T50"/>
    </row>
    <row r="51" spans="3:20">
      <c r="N51" s="35"/>
      <c r="O51" s="1"/>
      <c r="P51" s="32"/>
      <c r="Q51" s="1" t="s">
        <v>17</v>
      </c>
      <c r="R51" s="1"/>
      <c r="T51"/>
    </row>
    <row r="52" spans="3:20">
      <c r="N52" s="35"/>
      <c r="O52" s="1"/>
      <c r="P52" s="32"/>
      <c r="Q52" s="1" t="s">
        <v>17</v>
      </c>
      <c r="R52" s="1"/>
      <c r="T52"/>
    </row>
    <row r="53" spans="3:20">
      <c r="N53" s="35"/>
      <c r="O53" s="1"/>
      <c r="P53" s="32"/>
      <c r="Q53" s="1" t="s">
        <v>17</v>
      </c>
      <c r="R53" s="1"/>
      <c r="T53"/>
    </row>
    <row r="54" spans="3:20">
      <c r="N54" s="35"/>
      <c r="O54" s="1"/>
      <c r="P54" s="32"/>
      <c r="Q54" s="1" t="s">
        <v>17</v>
      </c>
      <c r="R54" s="1"/>
      <c r="T54"/>
    </row>
    <row r="55" spans="3:20">
      <c r="N55" s="35"/>
      <c r="O55" s="1"/>
      <c r="P55" s="32"/>
      <c r="Q55" s="1" t="s">
        <v>17</v>
      </c>
      <c r="R55" s="1"/>
      <c r="T55"/>
    </row>
    <row r="56" spans="3:20">
      <c r="N56" s="35"/>
      <c r="O56" s="1"/>
      <c r="P56" s="32"/>
      <c r="Q56" s="1" t="s">
        <v>17</v>
      </c>
      <c r="R56" s="1"/>
      <c r="T56"/>
    </row>
    <row r="57" spans="3:20">
      <c r="N57" s="35"/>
      <c r="O57" s="1"/>
      <c r="P57" s="32"/>
      <c r="Q57" s="1" t="s">
        <v>17</v>
      </c>
      <c r="R57" s="1"/>
      <c r="T57"/>
    </row>
    <row r="58" spans="3:20">
      <c r="N58" s="35"/>
      <c r="O58" s="1"/>
      <c r="P58" s="32"/>
      <c r="Q58" s="1" t="s">
        <v>17</v>
      </c>
      <c r="R58" s="1"/>
      <c r="T58"/>
    </row>
    <row r="59" spans="3:20">
      <c r="N59" s="35"/>
      <c r="O59" s="1"/>
      <c r="P59" s="32"/>
      <c r="Q59" s="1" t="s">
        <v>17</v>
      </c>
      <c r="R59" s="1"/>
      <c r="T59"/>
    </row>
    <row r="60" spans="3:20">
      <c r="N60" s="35"/>
      <c r="O60" s="1"/>
      <c r="P60" s="32"/>
      <c r="Q60" s="1" t="s">
        <v>17</v>
      </c>
      <c r="R60" s="1"/>
      <c r="T60"/>
    </row>
    <row r="61" spans="3:20">
      <c r="N61" s="35"/>
      <c r="O61" s="1"/>
      <c r="P61" s="32"/>
      <c r="Q61" s="1" t="s">
        <v>17</v>
      </c>
      <c r="R61" s="1"/>
      <c r="T61"/>
    </row>
    <row r="62" spans="3:20">
      <c r="N62" s="35"/>
      <c r="O62" s="1"/>
      <c r="P62" s="32"/>
      <c r="Q62" s="1" t="s">
        <v>17</v>
      </c>
      <c r="R62" s="1"/>
      <c r="T62"/>
    </row>
    <row r="63" spans="3:20">
      <c r="N63" s="35"/>
      <c r="O63" s="1"/>
      <c r="P63" s="32"/>
      <c r="Q63" s="1" t="s">
        <v>17</v>
      </c>
      <c r="R63" s="1"/>
      <c r="T63"/>
    </row>
    <row r="64" spans="3:20">
      <c r="N64" s="35"/>
      <c r="O64" s="1"/>
      <c r="P64" s="32"/>
      <c r="Q64" s="1" t="s">
        <v>17</v>
      </c>
      <c r="R64" s="1"/>
      <c r="T64"/>
    </row>
    <row r="65" spans="14:20">
      <c r="N65" s="35"/>
      <c r="O65" s="1"/>
      <c r="P65" s="32"/>
      <c r="Q65" s="1" t="s">
        <v>17</v>
      </c>
      <c r="R65" s="1"/>
      <c r="T65"/>
    </row>
    <row r="66" spans="14:20">
      <c r="N66" s="35"/>
      <c r="O66" s="1"/>
      <c r="P66" s="32"/>
      <c r="Q66" s="1" t="s">
        <v>17</v>
      </c>
      <c r="R66" s="1"/>
      <c r="T66"/>
    </row>
    <row r="67" spans="14:20">
      <c r="N67" s="35"/>
      <c r="O67" s="1"/>
      <c r="P67" s="32"/>
      <c r="Q67" s="1" t="s">
        <v>17</v>
      </c>
      <c r="R67" s="1"/>
      <c r="T67"/>
    </row>
    <row r="68" spans="14:20">
      <c r="N68" s="35"/>
      <c r="O68" s="1"/>
      <c r="P68" s="32"/>
      <c r="Q68" s="1" t="s">
        <v>17</v>
      </c>
      <c r="R68" s="1"/>
      <c r="T68"/>
    </row>
    <row r="69" spans="14:20">
      <c r="N69" s="35"/>
      <c r="O69" s="1"/>
      <c r="P69" s="32"/>
      <c r="Q69" s="1" t="s">
        <v>17</v>
      </c>
      <c r="R69" s="1"/>
      <c r="T69"/>
    </row>
    <row r="70" spans="14:20">
      <c r="N70" s="35"/>
      <c r="O70" s="1"/>
      <c r="P70" s="32"/>
      <c r="Q70" s="1" t="s">
        <v>17</v>
      </c>
      <c r="R70" s="1"/>
      <c r="T70"/>
    </row>
    <row r="71" spans="14:20">
      <c r="N71" s="35"/>
      <c r="O71" s="1"/>
      <c r="P71" s="32"/>
      <c r="Q71" s="1" t="s">
        <v>17</v>
      </c>
      <c r="R71" s="1"/>
      <c r="T71"/>
    </row>
    <row r="72" spans="14:20">
      <c r="N72" s="35"/>
      <c r="O72" s="1"/>
      <c r="P72" s="32"/>
      <c r="Q72" s="1" t="s">
        <v>17</v>
      </c>
      <c r="R72" s="1"/>
      <c r="T72"/>
    </row>
    <row r="73" spans="14:20">
      <c r="N73" s="35"/>
      <c r="O73" s="1"/>
      <c r="P73" s="32"/>
      <c r="Q73" s="1" t="s">
        <v>17</v>
      </c>
      <c r="R73" s="1"/>
      <c r="T73"/>
    </row>
    <row r="74" spans="14:20">
      <c r="N74" s="35"/>
      <c r="O74" s="1"/>
      <c r="P74" s="32"/>
      <c r="Q74" s="1" t="s">
        <v>17</v>
      </c>
      <c r="R74" s="1"/>
      <c r="T74"/>
    </row>
    <row r="75" spans="14:20">
      <c r="N75" s="35"/>
      <c r="O75" s="1"/>
      <c r="P75" s="32"/>
      <c r="Q75" s="1" t="s">
        <v>17</v>
      </c>
      <c r="R75" s="1"/>
      <c r="T75"/>
    </row>
    <row r="76" spans="14:20">
      <c r="N76" s="35"/>
      <c r="O76" s="1"/>
      <c r="P76" s="32"/>
      <c r="Q76" s="1" t="s">
        <v>17</v>
      </c>
      <c r="R76" s="1"/>
      <c r="T76"/>
    </row>
    <row r="77" spans="14:20">
      <c r="N77" s="35"/>
      <c r="O77" s="1"/>
      <c r="P77" s="32"/>
      <c r="Q77" s="1" t="s">
        <v>17</v>
      </c>
      <c r="R77" s="1"/>
      <c r="T77"/>
    </row>
    <row r="78" spans="14:20">
      <c r="N78" s="35"/>
      <c r="O78" s="1"/>
      <c r="P78" s="32"/>
      <c r="Q78" s="1" t="s">
        <v>17</v>
      </c>
      <c r="R78" s="1"/>
      <c r="T78"/>
    </row>
    <row r="79" spans="14:20">
      <c r="N79" s="35"/>
      <c r="O79" s="1"/>
      <c r="P79" s="32"/>
      <c r="Q79" s="1" t="s">
        <v>17</v>
      </c>
      <c r="R79" s="1"/>
      <c r="T79"/>
    </row>
    <row r="80" spans="14:20">
      <c r="N80" s="35"/>
      <c r="O80" s="1"/>
      <c r="P80" s="32"/>
      <c r="Q80" s="1" t="s">
        <v>17</v>
      </c>
      <c r="R80" s="1"/>
      <c r="T80"/>
    </row>
    <row r="81" spans="14:20">
      <c r="N81" s="35"/>
      <c r="O81" s="1"/>
      <c r="P81" s="32"/>
      <c r="Q81" s="1" t="s">
        <v>17</v>
      </c>
      <c r="R81" s="1"/>
      <c r="T81"/>
    </row>
    <row r="82" spans="14:20">
      <c r="N82" s="35"/>
      <c r="O82" s="1"/>
      <c r="P82" s="32"/>
      <c r="Q82" s="1" t="s">
        <v>17</v>
      </c>
      <c r="R82" s="1"/>
      <c r="T82"/>
    </row>
    <row r="83" spans="14:20">
      <c r="N83" s="35"/>
      <c r="O83" s="1"/>
      <c r="P83" s="32"/>
      <c r="Q83" s="1" t="s">
        <v>17</v>
      </c>
      <c r="R83" s="1"/>
      <c r="T83"/>
    </row>
    <row r="84" spans="14:20">
      <c r="N84" s="35"/>
      <c r="O84" s="1"/>
      <c r="P84" s="32"/>
      <c r="Q84" s="1" t="s">
        <v>17</v>
      </c>
      <c r="R84" s="1"/>
      <c r="T84"/>
    </row>
    <row r="85" spans="14:20">
      <c r="N85" s="35"/>
      <c r="O85" s="1"/>
      <c r="P85" s="32"/>
      <c r="Q85" s="1" t="s">
        <v>17</v>
      </c>
      <c r="R85" s="1"/>
      <c r="T85"/>
    </row>
    <row r="86" spans="14:20">
      <c r="N86" s="35"/>
      <c r="O86" s="1"/>
      <c r="P86" s="32"/>
      <c r="Q86" s="1" t="s">
        <v>17</v>
      </c>
      <c r="R86" s="1"/>
      <c r="T86"/>
    </row>
    <row r="87" spans="14:20">
      <c r="N87" s="35"/>
      <c r="O87" s="1"/>
      <c r="P87" s="32"/>
      <c r="Q87" s="1" t="s">
        <v>17</v>
      </c>
      <c r="R87" s="1"/>
      <c r="T87"/>
    </row>
    <row r="88" spans="14:20">
      <c r="N88" s="35"/>
      <c r="O88" s="1"/>
      <c r="P88" s="32"/>
      <c r="Q88" s="1" t="s">
        <v>17</v>
      </c>
      <c r="R88" s="1"/>
      <c r="T88"/>
    </row>
    <row r="89" spans="14:20">
      <c r="N89" s="35"/>
      <c r="O89" s="1"/>
      <c r="P89" s="32"/>
      <c r="Q89" s="1" t="s">
        <v>17</v>
      </c>
      <c r="R89" s="1"/>
      <c r="T89"/>
    </row>
    <row r="90" spans="14:20">
      <c r="N90" s="35"/>
      <c r="O90" s="1"/>
      <c r="P90" s="32"/>
      <c r="Q90" s="1" t="s">
        <v>17</v>
      </c>
      <c r="R90" s="1"/>
      <c r="T90"/>
    </row>
    <row r="91" spans="14:20">
      <c r="N91" s="35"/>
      <c r="O91" s="1"/>
      <c r="P91" s="32"/>
      <c r="Q91" s="1" t="s">
        <v>17</v>
      </c>
      <c r="R91" s="1"/>
      <c r="T91"/>
    </row>
    <row r="92" spans="14:20">
      <c r="N92" s="35"/>
      <c r="O92" s="1"/>
      <c r="P92" s="32"/>
      <c r="Q92" s="1" t="s">
        <v>17</v>
      </c>
      <c r="R92" s="1"/>
      <c r="T92"/>
    </row>
    <row r="93" spans="14:20">
      <c r="N93" s="35"/>
      <c r="O93" s="1"/>
      <c r="P93" s="32"/>
      <c r="Q93" s="1" t="s">
        <v>17</v>
      </c>
      <c r="R93" s="1"/>
      <c r="T93"/>
    </row>
    <row r="94" spans="14:20">
      <c r="N94" s="35"/>
      <c r="O94" s="1"/>
      <c r="P94" s="32"/>
      <c r="Q94" s="1" t="s">
        <v>17</v>
      </c>
      <c r="R94" s="1"/>
      <c r="T94"/>
    </row>
    <row r="95" spans="14:20">
      <c r="N95" s="35"/>
      <c r="O95" s="1"/>
      <c r="P95" s="32"/>
      <c r="Q95" s="1" t="s">
        <v>17</v>
      </c>
      <c r="R95" s="1"/>
      <c r="T95"/>
    </row>
    <row r="96" spans="14:20">
      <c r="N96" s="35"/>
      <c r="O96" s="1"/>
      <c r="P96" s="32"/>
      <c r="Q96" s="1" t="s">
        <v>17</v>
      </c>
      <c r="R96" s="1"/>
      <c r="T96"/>
    </row>
    <row r="97" spans="14:20">
      <c r="N97" s="35"/>
      <c r="O97" s="1"/>
      <c r="P97" s="32"/>
      <c r="Q97" s="1" t="s">
        <v>17</v>
      </c>
      <c r="R97" s="1"/>
      <c r="T97"/>
    </row>
    <row r="98" spans="14:20">
      <c r="N98" s="35"/>
      <c r="O98" s="1"/>
      <c r="P98" s="32"/>
      <c r="Q98" s="1" t="s">
        <v>17</v>
      </c>
      <c r="R98" s="1"/>
      <c r="T98"/>
    </row>
    <row r="99" spans="14:20">
      <c r="N99" s="35"/>
      <c r="O99" s="1"/>
      <c r="P99" s="32"/>
      <c r="Q99" s="1" t="s">
        <v>17</v>
      </c>
      <c r="R99" s="1"/>
      <c r="T99"/>
    </row>
    <row r="100" spans="14:20">
      <c r="N100" s="35"/>
      <c r="O100" s="1"/>
      <c r="P100" s="32"/>
      <c r="Q100" s="1" t="s">
        <v>17</v>
      </c>
      <c r="R100" s="1"/>
      <c r="T100"/>
    </row>
    <row r="101" spans="14:20">
      <c r="N101" s="35"/>
      <c r="O101" s="1"/>
      <c r="P101" s="32"/>
      <c r="Q101" s="1" t="s">
        <v>17</v>
      </c>
      <c r="R101" s="1"/>
      <c r="T101"/>
    </row>
    <row r="102" spans="14:20">
      <c r="N102" s="35"/>
      <c r="O102" s="1"/>
      <c r="P102" s="32"/>
      <c r="Q102" s="1" t="s">
        <v>17</v>
      </c>
      <c r="R102" s="1"/>
      <c r="T102"/>
    </row>
    <row r="103" spans="14:20">
      <c r="N103" s="35"/>
      <c r="O103" s="1"/>
      <c r="P103" s="32"/>
      <c r="Q103" s="1" t="s">
        <v>17</v>
      </c>
      <c r="R103" s="1"/>
      <c r="T103"/>
    </row>
    <row r="104" spans="14:20">
      <c r="N104" s="35"/>
      <c r="O104" s="1"/>
      <c r="P104" s="32"/>
      <c r="Q104" s="1" t="s">
        <v>17</v>
      </c>
      <c r="R104" s="1"/>
      <c r="T104"/>
    </row>
    <row r="105" spans="14:20">
      <c r="N105" s="35"/>
      <c r="O105" s="1"/>
      <c r="P105" s="32"/>
      <c r="Q105" s="1" t="s">
        <v>17</v>
      </c>
      <c r="R105" s="1"/>
      <c r="T105"/>
    </row>
    <row r="106" spans="14:20">
      <c r="N106" s="35"/>
      <c r="O106" s="1"/>
      <c r="P106" s="32"/>
      <c r="Q106" s="1" t="s">
        <v>17</v>
      </c>
      <c r="R106" s="1"/>
      <c r="T106"/>
    </row>
    <row r="107" spans="14:20">
      <c r="N107" s="35"/>
      <c r="O107" s="1"/>
      <c r="P107" s="32"/>
      <c r="Q107" s="1" t="s">
        <v>17</v>
      </c>
      <c r="R107" s="1"/>
      <c r="T107"/>
    </row>
    <row r="108" spans="14:20">
      <c r="N108" s="35"/>
      <c r="O108" s="1"/>
      <c r="P108" s="32"/>
      <c r="Q108" s="1" t="s">
        <v>17</v>
      </c>
      <c r="R108" s="1"/>
      <c r="T108"/>
    </row>
    <row r="109" spans="14:20">
      <c r="N109" s="35"/>
      <c r="O109" s="1"/>
      <c r="P109" s="32"/>
      <c r="Q109" s="1" t="s">
        <v>17</v>
      </c>
      <c r="R109" s="1"/>
      <c r="T109"/>
    </row>
    <row r="110" spans="14:20">
      <c r="N110" s="35"/>
      <c r="O110" s="1"/>
      <c r="P110" s="32"/>
      <c r="Q110" s="1" t="s">
        <v>17</v>
      </c>
      <c r="R110" s="1"/>
      <c r="T110"/>
    </row>
    <row r="111" spans="14:20">
      <c r="N111" s="35"/>
      <c r="O111" s="1"/>
      <c r="P111" s="32"/>
      <c r="Q111" s="1" t="s">
        <v>17</v>
      </c>
      <c r="R111" s="1"/>
      <c r="T111"/>
    </row>
    <row r="112" spans="14:20">
      <c r="N112" s="35"/>
      <c r="O112" s="1"/>
      <c r="P112" s="32"/>
      <c r="Q112" s="1" t="s">
        <v>17</v>
      </c>
      <c r="R112" s="1"/>
      <c r="T112"/>
    </row>
    <row r="113" spans="14:20">
      <c r="N113" s="35"/>
      <c r="O113" s="1"/>
      <c r="P113" s="32"/>
      <c r="Q113" s="1" t="s">
        <v>17</v>
      </c>
      <c r="R113" s="1"/>
      <c r="T113"/>
    </row>
    <row r="114" spans="14:20">
      <c r="N114" s="35"/>
      <c r="O114" s="1"/>
      <c r="P114" s="32"/>
      <c r="Q114" s="1"/>
      <c r="R114" s="1"/>
      <c r="T114"/>
    </row>
    <row r="115" spans="14:20">
      <c r="N115" s="35"/>
      <c r="O115" s="1"/>
      <c r="P115" s="1"/>
      <c r="Q115" s="1"/>
      <c r="R115" s="1"/>
      <c r="T115"/>
    </row>
    <row r="116" spans="14:20">
      <c r="N116" s="35"/>
      <c r="O116" s="1"/>
      <c r="P116" s="1"/>
      <c r="Q116" s="1"/>
      <c r="R116" s="1"/>
      <c r="T116"/>
    </row>
    <row r="117" spans="14:20">
      <c r="N117" s="35"/>
      <c r="O117" s="1"/>
      <c r="P117" s="1"/>
      <c r="Q117" s="1"/>
      <c r="R117" s="1"/>
      <c r="T117"/>
    </row>
    <row r="118" spans="14:20">
      <c r="N118" s="35"/>
      <c r="O118" s="1"/>
      <c r="P118" s="1"/>
      <c r="Q118" s="1"/>
      <c r="R118" s="1"/>
      <c r="T118"/>
    </row>
    <row r="119" spans="14:20">
      <c r="N119" s="35"/>
      <c r="O119" s="1"/>
      <c r="P119" s="1"/>
      <c r="Q119" s="1"/>
      <c r="R119" s="1"/>
      <c r="T119"/>
    </row>
    <row r="120" spans="14:20">
      <c r="N120" s="35"/>
      <c r="O120" s="1"/>
      <c r="P120" s="1"/>
      <c r="Q120" s="1"/>
      <c r="R120" s="1"/>
      <c r="T120"/>
    </row>
    <row r="121" spans="14:20">
      <c r="N121" s="35"/>
      <c r="O121" s="1"/>
      <c r="P121" s="1"/>
      <c r="Q121" s="1"/>
      <c r="R121" s="1"/>
      <c r="T121"/>
    </row>
    <row r="122" spans="14:20">
      <c r="N122" s="35"/>
      <c r="O122" s="1"/>
      <c r="P122" s="1"/>
      <c r="Q122" s="1"/>
      <c r="R122" s="1"/>
      <c r="T122"/>
    </row>
    <row r="123" spans="14:20">
      <c r="N123" s="35"/>
      <c r="O123" s="1"/>
      <c r="P123" s="1"/>
      <c r="Q123" s="1"/>
      <c r="R123" s="1"/>
      <c r="T123"/>
    </row>
    <row r="124" spans="14:20">
      <c r="N124" s="35"/>
      <c r="O124" s="1"/>
      <c r="P124" s="1"/>
      <c r="Q124" s="1"/>
      <c r="R124" s="1"/>
      <c r="T124"/>
    </row>
    <row r="125" spans="14:20">
      <c r="N125" s="35"/>
      <c r="O125" s="1"/>
      <c r="P125" s="1"/>
      <c r="Q125" s="1"/>
      <c r="R125" s="1"/>
      <c r="T125"/>
    </row>
    <row r="126" spans="14:20">
      <c r="N126" s="35"/>
      <c r="O126" s="1"/>
      <c r="P126" s="1"/>
      <c r="Q126" s="1"/>
      <c r="R126" s="1"/>
      <c r="T126"/>
    </row>
    <row r="127" spans="14:20">
      <c r="N127" s="35"/>
      <c r="O127" s="1"/>
      <c r="P127" s="1"/>
      <c r="Q127" s="1"/>
      <c r="R127" s="1"/>
      <c r="T127"/>
    </row>
    <row r="128" spans="14:20">
      <c r="R128" s="1"/>
      <c r="T128"/>
    </row>
    <row r="129" spans="18:20">
      <c r="R129" s="1"/>
      <c r="T129"/>
    </row>
    <row r="130" spans="18:20">
      <c r="R130" s="1"/>
      <c r="T130"/>
    </row>
    <row r="131" spans="18:20">
      <c r="R131" s="1"/>
      <c r="T131"/>
    </row>
    <row r="132" spans="18:20">
      <c r="R132" s="1"/>
      <c r="T132"/>
    </row>
    <row r="133" spans="18:20">
      <c r="R133" s="1"/>
      <c r="T133"/>
    </row>
    <row r="134" spans="18:20">
      <c r="R134" s="1"/>
      <c r="T134"/>
    </row>
    <row r="135" spans="18:20">
      <c r="R135" s="1"/>
      <c r="T135"/>
    </row>
    <row r="136" spans="18:20">
      <c r="R136" s="1"/>
      <c r="T136"/>
    </row>
    <row r="137" spans="18:20">
      <c r="R137" s="1"/>
      <c r="T137"/>
    </row>
    <row r="138" spans="18:20">
      <c r="T138"/>
    </row>
    <row r="139" spans="18:20">
      <c r="T139"/>
    </row>
    <row r="140" spans="18:20">
      <c r="T140"/>
    </row>
    <row r="141" spans="18:20">
      <c r="T141"/>
    </row>
    <row r="142" spans="18:20">
      <c r="T142"/>
    </row>
    <row r="143" spans="18:20">
      <c r="T143"/>
    </row>
    <row r="144" spans="18:20">
      <c r="T144"/>
    </row>
    <row r="145" spans="18:20">
      <c r="T145"/>
    </row>
    <row r="146" spans="18:20">
      <c r="T146"/>
    </row>
    <row r="147" spans="18:20">
      <c r="T147"/>
    </row>
    <row r="148" spans="18:20">
      <c r="T148"/>
    </row>
    <row r="149" spans="18:20">
      <c r="T149"/>
    </row>
    <row r="150" spans="18:20">
      <c r="R150" s="1"/>
      <c r="T150"/>
    </row>
    <row r="151" spans="18:20">
      <c r="R151" s="1"/>
      <c r="T151"/>
    </row>
    <row r="152" spans="18:20">
      <c r="T152"/>
    </row>
    <row r="153" spans="18:20">
      <c r="T153"/>
    </row>
    <row r="154" spans="18:20">
      <c r="T154"/>
    </row>
    <row r="155" spans="18:20">
      <c r="T155"/>
    </row>
    <row r="156" spans="18:20">
      <c r="T156"/>
    </row>
    <row r="157" spans="18:20">
      <c r="T157"/>
    </row>
    <row r="158" spans="18:20">
      <c r="T158"/>
    </row>
    <row r="159" spans="18:20">
      <c r="T159"/>
    </row>
    <row r="160" spans="18:20">
      <c r="T160"/>
    </row>
    <row r="164" spans="18:20">
      <c r="R164" s="1"/>
    </row>
    <row r="165" spans="18:20">
      <c r="R165" s="1"/>
    </row>
    <row r="171" spans="18:20">
      <c r="S171" s="2"/>
    </row>
    <row r="172" spans="18:20">
      <c r="S172" s="2"/>
      <c r="T172"/>
    </row>
    <row r="173" spans="18:20">
      <c r="S173" s="2"/>
      <c r="T173"/>
    </row>
    <row r="174" spans="18:20">
      <c r="S174" s="2"/>
      <c r="T174"/>
    </row>
    <row r="175" spans="18:20">
      <c r="S175" s="2"/>
      <c r="T175"/>
    </row>
    <row r="176" spans="18:20">
      <c r="S176" s="2"/>
      <c r="T176"/>
    </row>
    <row r="177" spans="18:20">
      <c r="S177" s="2"/>
      <c r="T177"/>
    </row>
    <row r="178" spans="18:20">
      <c r="R178" s="1"/>
      <c r="S178" s="2"/>
      <c r="T178"/>
    </row>
    <row r="179" spans="18:20">
      <c r="R179" s="1"/>
      <c r="S179" s="2"/>
      <c r="T179"/>
    </row>
    <row r="180" spans="18:20">
      <c r="R180" s="1"/>
      <c r="S180" s="2"/>
      <c r="T180"/>
    </row>
    <row r="181" spans="18:20">
      <c r="R181" s="1"/>
      <c r="S181" s="2"/>
      <c r="T181"/>
    </row>
    <row r="182" spans="18:20">
      <c r="R182" s="1"/>
      <c r="S182" s="2"/>
      <c r="T182"/>
    </row>
    <row r="183" spans="18:20">
      <c r="R183" s="1"/>
      <c r="S183" s="2"/>
      <c r="T183"/>
    </row>
    <row r="184" spans="18:20">
      <c r="R184" s="1"/>
      <c r="S184" s="2"/>
      <c r="T184"/>
    </row>
    <row r="185" spans="18:20">
      <c r="R185" s="1"/>
      <c r="S185" s="2"/>
      <c r="T185"/>
    </row>
    <row r="186" spans="18:20">
      <c r="R186" s="1"/>
      <c r="S186" s="2"/>
      <c r="T186"/>
    </row>
    <row r="187" spans="18:20">
      <c r="R187" s="1"/>
      <c r="S187" s="2"/>
      <c r="T187"/>
    </row>
    <row r="188" spans="18:20">
      <c r="R188" s="1"/>
      <c r="S188" s="2"/>
      <c r="T188"/>
    </row>
    <row r="189" spans="18:20">
      <c r="R189" s="1"/>
      <c r="S189" s="2"/>
      <c r="T189"/>
    </row>
    <row r="190" spans="18:20">
      <c r="R190" s="1"/>
      <c r="S190" s="2"/>
      <c r="T190"/>
    </row>
    <row r="191" spans="18:20">
      <c r="R191" s="1"/>
      <c r="S191" s="2"/>
      <c r="T191"/>
    </row>
    <row r="192" spans="18:20">
      <c r="R192" s="1"/>
      <c r="S192" s="2"/>
      <c r="T192"/>
    </row>
    <row r="193" spans="10:20">
      <c r="S193" s="2"/>
      <c r="T193"/>
    </row>
    <row r="194" spans="10:20">
      <c r="S194" s="2"/>
      <c r="T194"/>
    </row>
    <row r="195" spans="10:20">
      <c r="S195" s="2"/>
      <c r="T195"/>
    </row>
    <row r="196" spans="10:20">
      <c r="S196" s="2"/>
      <c r="T196"/>
    </row>
    <row r="197" spans="10:20">
      <c r="J197" s="33"/>
      <c r="S197" s="2"/>
      <c r="T197"/>
    </row>
    <row r="198" spans="10:20">
      <c r="J198" s="33"/>
      <c r="S198" s="2"/>
      <c r="T198"/>
    </row>
    <row r="199" spans="10:20">
      <c r="J199" s="33"/>
      <c r="S199" s="2"/>
      <c r="T199"/>
    </row>
    <row r="200" spans="10:20">
      <c r="S200" s="2"/>
      <c r="T200"/>
    </row>
    <row r="201" spans="10:20">
      <c r="S201" s="2"/>
      <c r="T201"/>
    </row>
    <row r="202" spans="10:20">
      <c r="S202" s="2"/>
      <c r="T202"/>
    </row>
    <row r="203" spans="10:20">
      <c r="T203"/>
    </row>
    <row r="209" spans="20:20">
      <c r="T209"/>
    </row>
    <row r="210" spans="20:20">
      <c r="T210"/>
    </row>
    <row r="211" spans="20:20">
      <c r="T211"/>
    </row>
    <row r="212" spans="20:20">
      <c r="T212"/>
    </row>
    <row r="213" spans="20:20">
      <c r="T213"/>
    </row>
    <row r="214" spans="20:20">
      <c r="T214"/>
    </row>
  </sheetData>
  <conditionalFormatting sqref="D3 D34:D39 D6:D9">
    <cfRule type="cellIs" dxfId="17" priority="3" operator="lessThan">
      <formula>0</formula>
    </cfRule>
  </conditionalFormatting>
  <conditionalFormatting sqref="D4:D5 D12:D31">
    <cfRule type="cellIs" dxfId="16" priority="2" operator="greaterThan">
      <formula>0</formula>
    </cfRule>
  </conditionalFormatting>
  <conditionalFormatting sqref="D37">
    <cfRule type="cellIs" dxfId="15" priority="1" operator="lessThan">
      <formula>0</formula>
    </cfRule>
  </conditionalFormatting>
  <dataValidations count="1">
    <dataValidation type="list" allowBlank="1" showInputMessage="1" showErrorMessage="1" sqref="R138:R179 Q3:Q114">
      <formula1>$T$2:$T$31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15"/>
  <dimension ref="A1:T214"/>
  <sheetViews>
    <sheetView zoomScale="75" zoomScaleNormal="75" workbookViewId="0">
      <selection activeCell="R8" sqref="R8"/>
    </sheetView>
  </sheetViews>
  <sheetFormatPr defaultRowHeight="15"/>
  <cols>
    <col min="1" max="1" width="18.7109375" customWidth="1"/>
    <col min="2" max="4" width="12.7109375" style="3" customWidth="1"/>
    <col min="6" max="6" width="14.85546875" customWidth="1"/>
    <col min="7" max="7" width="6.7109375" customWidth="1"/>
    <col min="8" max="8" width="17.5703125" bestFit="1" customWidth="1"/>
    <col min="9" max="9" width="12.7109375" customWidth="1"/>
    <col min="11" max="13" width="8.85546875" customWidth="1"/>
    <col min="14" max="14" width="10.5703125" style="34" bestFit="1" customWidth="1"/>
    <col min="15" max="15" width="25.7109375" customWidth="1"/>
    <col min="16" max="16" width="9" bestFit="1" customWidth="1"/>
    <col min="17" max="17" width="12.7109375" bestFit="1" customWidth="1"/>
    <col min="18" max="18" width="30.7109375" customWidth="1"/>
    <col min="20" max="20" width="13.28515625" style="2" bestFit="1" customWidth="1"/>
  </cols>
  <sheetData>
    <row r="1" spans="1:20" ht="21">
      <c r="A1" s="142" t="s">
        <v>262</v>
      </c>
      <c r="B1" s="40"/>
      <c r="C1" s="40"/>
      <c r="D1" s="40"/>
      <c r="F1" s="146" t="s">
        <v>35</v>
      </c>
      <c r="G1" s="36"/>
      <c r="H1" s="36"/>
      <c r="I1" s="36"/>
      <c r="N1" s="143" t="s">
        <v>33</v>
      </c>
      <c r="O1" s="36"/>
      <c r="P1" s="36"/>
      <c r="Q1" s="36"/>
      <c r="R1" s="36"/>
      <c r="T1" s="145" t="s">
        <v>34</v>
      </c>
    </row>
    <row r="2" spans="1:20" ht="15.75">
      <c r="A2" s="135" t="s">
        <v>20</v>
      </c>
      <c r="B2" s="41" t="s">
        <v>29</v>
      </c>
      <c r="C2" s="41" t="s">
        <v>30</v>
      </c>
      <c r="D2" s="41" t="s">
        <v>31</v>
      </c>
      <c r="F2" t="s">
        <v>278</v>
      </c>
      <c r="G2" s="95" t="e">
        <f>+ROUND(I2/$I$16,2)</f>
        <v>#DIV/0!</v>
      </c>
      <c r="H2" s="31" t="e">
        <f>+CONCATENATE("(",G2*100,"%)  ",F2)</f>
        <v>#DIV/0!</v>
      </c>
      <c r="I2" s="23">
        <f>+C39</f>
        <v>0</v>
      </c>
      <c r="N2" s="34" t="s">
        <v>0</v>
      </c>
      <c r="O2" t="s">
        <v>1</v>
      </c>
      <c r="P2" t="s">
        <v>2</v>
      </c>
      <c r="Q2" s="1" t="s">
        <v>3</v>
      </c>
      <c r="R2" s="1" t="s">
        <v>73</v>
      </c>
      <c r="T2" s="126" t="str">
        <f>+Summary!$A$6</f>
        <v>Gross Salary</v>
      </c>
    </row>
    <row r="3" spans="1:20">
      <c r="A3" s="126" t="str">
        <f>+Summary!$A$6</f>
        <v>Gross Salary</v>
      </c>
      <c r="B3" s="23">
        <f>+VLOOKUP(A3,Summary!$A$2:$N$44,9,FALSE)</f>
        <v>0</v>
      </c>
      <c r="C3" s="23">
        <f t="shared" ref="C3:C8" si="0">+SUMIF($Q:$Q,$A3,$P:$P)</f>
        <v>0</v>
      </c>
      <c r="D3" s="25">
        <f t="shared" ref="D3:D8" si="1">+C3-B3</f>
        <v>0</v>
      </c>
      <c r="F3" t="s">
        <v>15</v>
      </c>
      <c r="G3" s="95" t="e">
        <f t="shared" ref="G3:G15" si="2">+ROUND(I3/$I$16,2)</f>
        <v>#DIV/0!</v>
      </c>
      <c r="H3" s="31" t="e">
        <f t="shared" ref="H3:H15" si="3">+CONCATENATE("(",G3*100,"%)  ",F3)</f>
        <v>#DIV/0!</v>
      </c>
      <c r="I3" s="23">
        <f>+C25</f>
        <v>0</v>
      </c>
      <c r="N3" s="35"/>
      <c r="O3" s="1"/>
      <c r="P3" s="32">
        <v>500</v>
      </c>
      <c r="Q3" s="1" t="s">
        <v>17</v>
      </c>
      <c r="R3" s="1"/>
      <c r="T3" s="126" t="str">
        <f>+Summary!$A$7</f>
        <v>Insurance</v>
      </c>
    </row>
    <row r="4" spans="1:20">
      <c r="A4" s="126" t="str">
        <f>+Summary!$A$7</f>
        <v>Insurance</v>
      </c>
      <c r="B4" s="23">
        <f>+VLOOKUP(A4,Summary!$A$2:$N$44,9,FALSE)</f>
        <v>0</v>
      </c>
      <c r="C4" s="23">
        <f t="shared" si="0"/>
        <v>0</v>
      </c>
      <c r="D4" s="25">
        <f t="shared" si="1"/>
        <v>0</v>
      </c>
      <c r="F4" t="s">
        <v>12</v>
      </c>
      <c r="G4" s="95" t="e">
        <f t="shared" si="2"/>
        <v>#DIV/0!</v>
      </c>
      <c r="H4" s="31" t="e">
        <f t="shared" si="3"/>
        <v>#DIV/0!</v>
      </c>
      <c r="I4" s="23">
        <f>+C20</f>
        <v>0</v>
      </c>
      <c r="N4" s="35"/>
      <c r="O4" s="1"/>
      <c r="P4" s="32">
        <v>250</v>
      </c>
      <c r="Q4" s="1" t="s">
        <v>17</v>
      </c>
      <c r="R4" s="1"/>
      <c r="T4" s="126" t="str">
        <f>+Summary!$A$8</f>
        <v>Taxes</v>
      </c>
    </row>
    <row r="5" spans="1:20">
      <c r="A5" s="126" t="str">
        <f>+Summary!$A$8</f>
        <v>Taxes</v>
      </c>
      <c r="B5" s="23">
        <f>+VLOOKUP(A5,Summary!$A$2:$N$44,9,FALSE)</f>
        <v>0</v>
      </c>
      <c r="C5" s="23">
        <f t="shared" si="0"/>
        <v>0</v>
      </c>
      <c r="D5" s="25">
        <f t="shared" si="1"/>
        <v>0</v>
      </c>
      <c r="F5" t="s">
        <v>23</v>
      </c>
      <c r="G5" s="95" t="e">
        <f t="shared" si="2"/>
        <v>#DIV/0!</v>
      </c>
      <c r="H5" s="31" t="e">
        <f t="shared" si="3"/>
        <v>#DIV/0!</v>
      </c>
      <c r="I5" s="23">
        <f>+C22</f>
        <v>0</v>
      </c>
      <c r="N5" s="35"/>
      <c r="O5" s="1"/>
      <c r="P5" s="32"/>
      <c r="Q5" s="1" t="s">
        <v>17</v>
      </c>
      <c r="R5" s="1"/>
      <c r="T5" s="126" t="str">
        <f>+Summary!$A$9</f>
        <v>Divd/Int/CG</v>
      </c>
    </row>
    <row r="6" spans="1:20">
      <c r="A6" s="126" t="str">
        <f>+Summary!$A$9</f>
        <v>Divd/Int/CG</v>
      </c>
      <c r="B6" s="23">
        <f>+VLOOKUP(A6,Summary!$A$2:$N$44,9,FALSE)</f>
        <v>0</v>
      </c>
      <c r="C6" s="23">
        <f t="shared" si="0"/>
        <v>0</v>
      </c>
      <c r="D6" s="25">
        <f t="shared" si="1"/>
        <v>0</v>
      </c>
      <c r="F6" t="s">
        <v>24</v>
      </c>
      <c r="G6" s="95" t="e">
        <f t="shared" si="2"/>
        <v>#DIV/0!</v>
      </c>
      <c r="H6" s="31" t="e">
        <f t="shared" si="3"/>
        <v>#DIV/0!</v>
      </c>
      <c r="I6" s="23">
        <f>+C23</f>
        <v>0</v>
      </c>
      <c r="N6" s="35"/>
      <c r="O6" s="1"/>
      <c r="P6" s="32"/>
      <c r="Q6" s="1" t="s">
        <v>17</v>
      </c>
      <c r="R6" s="1"/>
      <c r="T6" s="126" t="str">
        <f>+Summary!$A$10</f>
        <v>Reimbursement</v>
      </c>
    </row>
    <row r="7" spans="1:20">
      <c r="A7" s="126" t="str">
        <f>+Summary!$A$10</f>
        <v>Reimbursement</v>
      </c>
      <c r="B7" s="23">
        <f>+VLOOKUP(A7,Summary!$A$2:$N$44,9,FALSE)</f>
        <v>0</v>
      </c>
      <c r="C7" s="23">
        <f t="shared" si="0"/>
        <v>0</v>
      </c>
      <c r="D7" s="25">
        <f t="shared" si="1"/>
        <v>0</v>
      </c>
      <c r="F7" t="s">
        <v>13</v>
      </c>
      <c r="G7" s="95" t="e">
        <f t="shared" si="2"/>
        <v>#DIV/0!</v>
      </c>
      <c r="H7" s="31" t="e">
        <f t="shared" si="3"/>
        <v>#DIV/0!</v>
      </c>
      <c r="I7" s="23">
        <f>+C21</f>
        <v>0</v>
      </c>
      <c r="N7" s="35"/>
      <c r="O7" s="1"/>
      <c r="P7" s="32"/>
      <c r="Q7" s="1" t="s">
        <v>17</v>
      </c>
      <c r="R7" s="1"/>
      <c r="T7" s="126" t="str">
        <f>+Summary!$A$11</f>
        <v>Open</v>
      </c>
    </row>
    <row r="8" spans="1:20">
      <c r="A8" s="126" t="str">
        <f>+Summary!$A$11</f>
        <v>Open</v>
      </c>
      <c r="B8" s="23">
        <f>+VLOOKUP(A8,Summary!$A$2:$N$44,9,FALSE)</f>
        <v>0</v>
      </c>
      <c r="C8" s="23">
        <f t="shared" si="0"/>
        <v>0</v>
      </c>
      <c r="D8" s="25">
        <f t="shared" si="1"/>
        <v>0</v>
      </c>
      <c r="F8" t="s">
        <v>7</v>
      </c>
      <c r="G8" s="95" t="e">
        <f t="shared" si="2"/>
        <v>#DIV/0!</v>
      </c>
      <c r="H8" s="31" t="e">
        <f t="shared" si="3"/>
        <v>#DIV/0!</v>
      </c>
      <c r="I8" s="23">
        <f>+C19</f>
        <v>0</v>
      </c>
      <c r="N8" s="35"/>
      <c r="O8" s="1"/>
      <c r="P8" s="32"/>
      <c r="Q8" s="1" t="s">
        <v>17</v>
      </c>
      <c r="R8" s="1"/>
      <c r="T8" s="126" t="str">
        <f>+Summary!$A$15</f>
        <v>Mortgage</v>
      </c>
    </row>
    <row r="9" spans="1:20" ht="15.75">
      <c r="A9" s="139" t="s">
        <v>38</v>
      </c>
      <c r="B9" s="26">
        <f>+SUM(B3:B8)</f>
        <v>0</v>
      </c>
      <c r="C9" s="26">
        <f>+SUM(C3:C8)</f>
        <v>0</v>
      </c>
      <c r="D9" s="26">
        <f>+SUM(D3:D8)</f>
        <v>0</v>
      </c>
      <c r="F9" t="s">
        <v>14</v>
      </c>
      <c r="G9" s="95" t="e">
        <f t="shared" si="2"/>
        <v>#DIV/0!</v>
      </c>
      <c r="H9" s="31" t="e">
        <f t="shared" si="3"/>
        <v>#DIV/0!</v>
      </c>
      <c r="I9" s="23">
        <f>+C24</f>
        <v>0</v>
      </c>
      <c r="N9" s="35"/>
      <c r="O9" s="1"/>
      <c r="P9" s="32"/>
      <c r="Q9" s="1" t="s">
        <v>17</v>
      </c>
      <c r="R9" s="1"/>
      <c r="T9" s="126" t="str">
        <f>+Summary!$A$16</f>
        <v>Property Taxes</v>
      </c>
    </row>
    <row r="10" spans="1:20">
      <c r="D10" s="25"/>
      <c r="F10" t="s">
        <v>10</v>
      </c>
      <c r="G10" s="95" t="e">
        <f t="shared" si="2"/>
        <v>#DIV/0!</v>
      </c>
      <c r="H10" s="31" t="e">
        <f t="shared" si="3"/>
        <v>#DIV/0!</v>
      </c>
      <c r="I10" s="23">
        <f>+C15</f>
        <v>0</v>
      </c>
      <c r="N10" s="35"/>
      <c r="O10" s="1"/>
      <c r="P10" s="32"/>
      <c r="Q10" s="1" t="s">
        <v>17</v>
      </c>
      <c r="R10" s="1"/>
      <c r="T10" s="126" t="str">
        <f>+Summary!$A$17</f>
        <v>Utilities</v>
      </c>
    </row>
    <row r="11" spans="1:20" ht="15.75">
      <c r="A11" s="135" t="s">
        <v>25</v>
      </c>
      <c r="D11" s="25"/>
      <c r="F11" t="s">
        <v>4</v>
      </c>
      <c r="G11" s="95" t="e">
        <f t="shared" si="2"/>
        <v>#DIV/0!</v>
      </c>
      <c r="H11" s="31" t="e">
        <f t="shared" si="3"/>
        <v>#DIV/0!</v>
      </c>
      <c r="I11" s="23">
        <f>+C18</f>
        <v>0</v>
      </c>
      <c r="N11" s="35"/>
      <c r="O11" s="1"/>
      <c r="P11" s="32"/>
      <c r="Q11" s="1" t="s">
        <v>17</v>
      </c>
      <c r="R11" s="1"/>
      <c r="T11" s="126" t="str">
        <f>+Summary!$A$18</f>
        <v>Slush</v>
      </c>
    </row>
    <row r="12" spans="1:20">
      <c r="A12" s="126" t="str">
        <f>+Summary!$A$15</f>
        <v>Mortgage</v>
      </c>
      <c r="B12" s="23">
        <f>+VLOOKUP(A12,Summary!$A$2:$N$44,9,FALSE)</f>
        <v>0</v>
      </c>
      <c r="C12" s="23">
        <f t="shared" ref="C12:C30" si="4">+SUMIF($Q:$Q,$A12,$P:$P)</f>
        <v>0</v>
      </c>
      <c r="D12" s="25">
        <f>+C12-B12</f>
        <v>0</v>
      </c>
      <c r="F12" t="s">
        <v>11</v>
      </c>
      <c r="G12" s="95" t="e">
        <f t="shared" si="2"/>
        <v>#DIV/0!</v>
      </c>
      <c r="H12" s="31" t="e">
        <f t="shared" si="3"/>
        <v>#DIV/0!</v>
      </c>
      <c r="I12" s="23">
        <f>+C17</f>
        <v>0</v>
      </c>
      <c r="N12" s="35"/>
      <c r="O12" s="1"/>
      <c r="P12" s="32"/>
      <c r="Q12" s="1" t="s">
        <v>17</v>
      </c>
      <c r="R12" s="1"/>
      <c r="T12" s="126" t="str">
        <f>+Summary!$A$19</f>
        <v>Kids</v>
      </c>
    </row>
    <row r="13" spans="1:20">
      <c r="A13" s="126" t="str">
        <f>+Summary!$A$16</f>
        <v>Property Taxes</v>
      </c>
      <c r="B13" s="23">
        <f>+VLOOKUP(A13,Summary!$A$2:$N$44,9,FALSE)</f>
        <v>0</v>
      </c>
      <c r="C13" s="23">
        <f t="shared" si="4"/>
        <v>0</v>
      </c>
      <c r="D13" s="25">
        <f t="shared" ref="D13:D31" si="5">+C13-B13</f>
        <v>0</v>
      </c>
      <c r="F13" t="s">
        <v>6</v>
      </c>
      <c r="G13" s="95" t="e">
        <f t="shared" si="2"/>
        <v>#DIV/0!</v>
      </c>
      <c r="H13" s="31" t="e">
        <f t="shared" si="3"/>
        <v>#DIV/0!</v>
      </c>
      <c r="I13" s="23">
        <f>+C16</f>
        <v>0</v>
      </c>
      <c r="N13" s="35"/>
      <c r="O13" s="1"/>
      <c r="P13" s="32"/>
      <c r="Q13" s="1" t="s">
        <v>17</v>
      </c>
      <c r="R13" s="1"/>
      <c r="T13" s="126" t="str">
        <f>+Summary!$A$20</f>
        <v>Auto/Fuel</v>
      </c>
    </row>
    <row r="14" spans="1:20">
      <c r="A14" s="126" t="str">
        <f>+Summary!$A$17</f>
        <v>Utilities</v>
      </c>
      <c r="B14" s="23">
        <f>+VLOOKUP(A14,Summary!$A$2:$N$44,9,FALSE)</f>
        <v>0</v>
      </c>
      <c r="C14" s="23">
        <f t="shared" si="4"/>
        <v>0</v>
      </c>
      <c r="D14" s="25">
        <f t="shared" si="5"/>
        <v>0</v>
      </c>
      <c r="F14" t="s">
        <v>5</v>
      </c>
      <c r="G14" s="95" t="e">
        <f t="shared" si="2"/>
        <v>#DIV/0!</v>
      </c>
      <c r="H14" s="31" t="e">
        <f t="shared" si="3"/>
        <v>#DIV/0!</v>
      </c>
      <c r="I14" s="23">
        <f>+C14</f>
        <v>0</v>
      </c>
      <c r="N14" s="35"/>
      <c r="O14" s="1"/>
      <c r="P14" s="32"/>
      <c r="Q14" s="1" t="s">
        <v>17</v>
      </c>
      <c r="R14" s="1"/>
      <c r="T14" s="126" t="str">
        <f>+Summary!$A$21</f>
        <v>Groceries</v>
      </c>
    </row>
    <row r="15" spans="1:20">
      <c r="A15" s="126" t="str">
        <f>+Summary!$A$18</f>
        <v>Slush</v>
      </c>
      <c r="B15" s="23">
        <f>+VLOOKUP(A15,Summary!$A$2:$N$44,9,FALSE)</f>
        <v>0</v>
      </c>
      <c r="C15" s="23">
        <f t="shared" si="4"/>
        <v>0</v>
      </c>
      <c r="D15" s="25">
        <f t="shared" si="5"/>
        <v>0</v>
      </c>
      <c r="F15" t="s">
        <v>9</v>
      </c>
      <c r="G15" s="95" t="e">
        <f t="shared" si="2"/>
        <v>#DIV/0!</v>
      </c>
      <c r="H15" s="31" t="e">
        <f t="shared" si="3"/>
        <v>#DIV/0!</v>
      </c>
      <c r="I15" s="23">
        <f>+C12+C13</f>
        <v>0</v>
      </c>
      <c r="N15" s="35"/>
      <c r="O15" s="1"/>
      <c r="P15" s="32"/>
      <c r="Q15" s="1" t="s">
        <v>17</v>
      </c>
      <c r="R15" s="1"/>
      <c r="T15" s="126" t="str">
        <f>+Summary!$A$22</f>
        <v>Travel</v>
      </c>
    </row>
    <row r="16" spans="1:20">
      <c r="A16" s="126" t="str">
        <f>+Summary!$A$19</f>
        <v>Kids</v>
      </c>
      <c r="B16" s="23">
        <f>+VLOOKUP(A16,Summary!$A$2:$N$44,9,FALSE)</f>
        <v>0</v>
      </c>
      <c r="C16" s="23">
        <f t="shared" si="4"/>
        <v>0</v>
      </c>
      <c r="D16" s="25">
        <f t="shared" si="5"/>
        <v>0</v>
      </c>
      <c r="I16" s="26">
        <f>+SUM(I2:I15)</f>
        <v>0</v>
      </c>
      <c r="N16" s="35"/>
      <c r="O16" s="1"/>
      <c r="P16" s="32"/>
      <c r="Q16" s="1" t="s">
        <v>17</v>
      </c>
      <c r="R16" s="1"/>
      <c r="T16" s="126" t="str">
        <f>+Summary!$A$23</f>
        <v>Dining</v>
      </c>
    </row>
    <row r="17" spans="1:20">
      <c r="A17" s="126" t="str">
        <f>+Summary!$A$20</f>
        <v>Auto/Fuel</v>
      </c>
      <c r="B17" s="23">
        <f>+VLOOKUP(A17,Summary!$A$2:$N$44,9,FALSE)</f>
        <v>0</v>
      </c>
      <c r="C17" s="23">
        <f t="shared" si="4"/>
        <v>0</v>
      </c>
      <c r="D17" s="25">
        <f t="shared" si="5"/>
        <v>0</v>
      </c>
      <c r="N17" s="35"/>
      <c r="O17" s="1"/>
      <c r="P17" s="32"/>
      <c r="Q17" s="1" t="s">
        <v>17</v>
      </c>
      <c r="R17" s="1"/>
      <c r="T17" s="126" t="str">
        <f>+Summary!$A$24</f>
        <v>Home Goods</v>
      </c>
    </row>
    <row r="18" spans="1:20">
      <c r="A18" s="126" t="str">
        <f>+Summary!$A$21</f>
        <v>Groceries</v>
      </c>
      <c r="B18" s="23">
        <f>+VLOOKUP(A18,Summary!$A$2:$N$44,9,FALSE)</f>
        <v>0</v>
      </c>
      <c r="C18" s="23">
        <f t="shared" si="4"/>
        <v>0</v>
      </c>
      <c r="D18" s="25">
        <f t="shared" si="5"/>
        <v>0</v>
      </c>
      <c r="N18" s="35"/>
      <c r="O18" s="1"/>
      <c r="P18" s="32"/>
      <c r="Q18" s="1" t="s">
        <v>17</v>
      </c>
      <c r="R18" s="1"/>
      <c r="T18" s="126" t="str">
        <f>+Summary!$A$25</f>
        <v>Miscellaneous</v>
      </c>
    </row>
    <row r="19" spans="1:20">
      <c r="A19" s="126" t="str">
        <f>+Summary!$A$22</f>
        <v>Travel</v>
      </c>
      <c r="B19" s="23">
        <f>+VLOOKUP(A19,Summary!$A$2:$N$44,9,FALSE)</f>
        <v>0</v>
      </c>
      <c r="C19" s="23">
        <f t="shared" si="4"/>
        <v>0</v>
      </c>
      <c r="D19" s="25">
        <f t="shared" si="5"/>
        <v>0</v>
      </c>
      <c r="N19" s="35"/>
      <c r="O19" s="1"/>
      <c r="P19" s="32"/>
      <c r="Q19" s="1" t="s">
        <v>17</v>
      </c>
      <c r="R19" s="1"/>
      <c r="T19" s="126" t="str">
        <f>+Summary!$A$26</f>
        <v>Personal Items</v>
      </c>
    </row>
    <row r="20" spans="1:20">
      <c r="A20" s="126" t="str">
        <f>+Summary!$A$23</f>
        <v>Dining</v>
      </c>
      <c r="B20" s="23">
        <f>+VLOOKUP(A20,Summary!$A$2:$N$44,9,FALSE)</f>
        <v>0</v>
      </c>
      <c r="C20" s="23">
        <f t="shared" si="4"/>
        <v>0</v>
      </c>
      <c r="D20" s="25">
        <f t="shared" si="5"/>
        <v>0</v>
      </c>
      <c r="N20" s="35"/>
      <c r="O20" s="1"/>
      <c r="P20" s="32"/>
      <c r="Q20" s="1" t="s">
        <v>17</v>
      </c>
      <c r="R20" s="1"/>
      <c r="T20" s="126" t="str">
        <f>+Summary!$A$27</f>
        <v>Pets</v>
      </c>
    </row>
    <row r="21" spans="1:20">
      <c r="A21" s="126" t="str">
        <f>+Summary!$A$24</f>
        <v>Home Goods</v>
      </c>
      <c r="B21" s="23">
        <f>+VLOOKUP(A21,Summary!$A$2:$N$44,9,FALSE)</f>
        <v>0</v>
      </c>
      <c r="C21" s="23">
        <f t="shared" si="4"/>
        <v>0</v>
      </c>
      <c r="D21" s="25">
        <f t="shared" si="5"/>
        <v>0</v>
      </c>
      <c r="N21" s="35"/>
      <c r="O21" s="1"/>
      <c r="P21" s="32"/>
      <c r="Q21" s="1" t="s">
        <v>17</v>
      </c>
      <c r="R21" s="1"/>
      <c r="T21" s="126" t="str">
        <f>+Summary!$A$28</f>
        <v>Entertainment</v>
      </c>
    </row>
    <row r="22" spans="1:20">
      <c r="A22" s="126" t="str">
        <f>+Summary!$A$25</f>
        <v>Miscellaneous</v>
      </c>
      <c r="B22" s="23">
        <f>+VLOOKUP(A22,Summary!$A$2:$N$44,9,FALSE)</f>
        <v>0</v>
      </c>
      <c r="C22" s="23">
        <f t="shared" si="4"/>
        <v>0</v>
      </c>
      <c r="D22" s="25">
        <f t="shared" si="5"/>
        <v>0</v>
      </c>
      <c r="N22" s="35"/>
      <c r="O22" s="1"/>
      <c r="P22" s="32"/>
      <c r="Q22" s="1" t="s">
        <v>17</v>
      </c>
      <c r="R22" s="1"/>
      <c r="T22" s="126" t="str">
        <f>+Summary!$A$29</f>
        <v>Christmas</v>
      </c>
    </row>
    <row r="23" spans="1:20">
      <c r="A23" s="126" t="str">
        <f>+Summary!$A$26</f>
        <v>Personal Items</v>
      </c>
      <c r="B23" s="23">
        <f>+VLOOKUP(A23,Summary!$A$2:$N$44,9,FALSE)</f>
        <v>0</v>
      </c>
      <c r="C23" s="23">
        <f t="shared" si="4"/>
        <v>0</v>
      </c>
      <c r="D23" s="25">
        <f t="shared" si="5"/>
        <v>0</v>
      </c>
      <c r="N23" s="35"/>
      <c r="O23" s="1"/>
      <c r="P23" s="32"/>
      <c r="Q23" s="1" t="s">
        <v>17</v>
      </c>
      <c r="R23" s="1"/>
      <c r="T23" s="126" t="str">
        <f>+Summary!$A$30</f>
        <v>x</v>
      </c>
    </row>
    <row r="24" spans="1:20">
      <c r="A24" s="126" t="str">
        <f>+Summary!$A$27</f>
        <v>Pets</v>
      </c>
      <c r="B24" s="23">
        <f>+VLOOKUP(A24,Summary!$A$2:$N$44,9,FALSE)</f>
        <v>0</v>
      </c>
      <c r="C24" s="23">
        <f t="shared" si="4"/>
        <v>0</v>
      </c>
      <c r="D24" s="25">
        <f t="shared" si="5"/>
        <v>0</v>
      </c>
      <c r="N24" s="35"/>
      <c r="O24" s="1"/>
      <c r="P24" s="32"/>
      <c r="Q24" s="1" t="s">
        <v>17</v>
      </c>
      <c r="R24" s="1"/>
      <c r="T24" s="126" t="str">
        <f>+Summary!$A$31</f>
        <v>x</v>
      </c>
    </row>
    <row r="25" spans="1:20">
      <c r="A25" s="126" t="str">
        <f>+Summary!$A$28</f>
        <v>Entertainment</v>
      </c>
      <c r="B25" s="23">
        <f>+VLOOKUP(A25,Summary!$A$2:$N$44,9,FALSE)</f>
        <v>0</v>
      </c>
      <c r="C25" s="23">
        <f t="shared" si="4"/>
        <v>0</v>
      </c>
      <c r="D25" s="25">
        <f t="shared" si="5"/>
        <v>0</v>
      </c>
      <c r="N25" s="35"/>
      <c r="O25" s="1"/>
      <c r="P25" s="32"/>
      <c r="Q25" s="1" t="s">
        <v>17</v>
      </c>
      <c r="R25" s="1"/>
      <c r="T25" s="126" t="str">
        <f>+Summary!$A$32</f>
        <v>x</v>
      </c>
    </row>
    <row r="26" spans="1:20">
      <c r="A26" s="126" t="str">
        <f>+Summary!$A$29</f>
        <v>Christmas</v>
      </c>
      <c r="B26" s="23">
        <f>+VLOOKUP(A26,Summary!$A$2:$N$44,9,FALSE)</f>
        <v>0</v>
      </c>
      <c r="C26" s="23">
        <f t="shared" si="4"/>
        <v>0</v>
      </c>
      <c r="D26" s="25">
        <f t="shared" si="5"/>
        <v>0</v>
      </c>
      <c r="N26" s="35"/>
      <c r="O26" s="1"/>
      <c r="P26" s="32"/>
      <c r="Q26" s="1" t="s">
        <v>17</v>
      </c>
      <c r="R26" s="1"/>
      <c r="T26" s="126" t="str">
        <f>+Summary!$A$33</f>
        <v>x</v>
      </c>
    </row>
    <row r="27" spans="1:20">
      <c r="A27" s="126" t="str">
        <f>+Summary!$A$30</f>
        <v>x</v>
      </c>
      <c r="B27" s="23">
        <f>+VLOOKUP(A27,Summary!$A$2:$N$44,9,FALSE)</f>
        <v>0</v>
      </c>
      <c r="C27" s="23">
        <f t="shared" si="4"/>
        <v>750</v>
      </c>
      <c r="D27" s="25">
        <f t="shared" si="5"/>
        <v>750</v>
      </c>
      <c r="N27" s="35"/>
      <c r="O27" s="1"/>
      <c r="P27" s="32"/>
      <c r="Q27" s="1" t="s">
        <v>17</v>
      </c>
      <c r="R27" s="1"/>
      <c r="T27" s="126" t="str">
        <f>+Summary!$A$37</f>
        <v>Health Savings</v>
      </c>
    </row>
    <row r="28" spans="1:20">
      <c r="A28" s="126" t="str">
        <f>+Summary!$A$31</f>
        <v>x</v>
      </c>
      <c r="B28" s="23">
        <f>+VLOOKUP(A28,Summary!$A$2:$N$44,9,FALSE)</f>
        <v>0</v>
      </c>
      <c r="C28" s="23">
        <f t="shared" si="4"/>
        <v>750</v>
      </c>
      <c r="D28" s="25">
        <f t="shared" si="5"/>
        <v>750</v>
      </c>
      <c r="N28" s="35"/>
      <c r="O28" s="1"/>
      <c r="P28" s="32"/>
      <c r="Q28" s="1" t="s">
        <v>17</v>
      </c>
      <c r="R28" s="1"/>
      <c r="T28" s="126" t="str">
        <f>+Summary!$A$38</f>
        <v>401(k)</v>
      </c>
    </row>
    <row r="29" spans="1:20">
      <c r="A29" s="126" t="str">
        <f>+Summary!$A$32</f>
        <v>x</v>
      </c>
      <c r="B29" s="23">
        <f>+VLOOKUP(A29,Summary!$A$2:$N$44,9,FALSE)</f>
        <v>0</v>
      </c>
      <c r="C29" s="23">
        <f t="shared" si="4"/>
        <v>750</v>
      </c>
      <c r="D29" s="25">
        <f t="shared" si="5"/>
        <v>750</v>
      </c>
      <c r="N29" s="35"/>
      <c r="O29" s="1"/>
      <c r="P29" s="32"/>
      <c r="Q29" s="1" t="s">
        <v>17</v>
      </c>
      <c r="R29" s="1"/>
      <c r="T29" s="126" t="str">
        <f>+Summary!$A$39</f>
        <v>IRA</v>
      </c>
    </row>
    <row r="30" spans="1:20">
      <c r="A30" s="126" t="str">
        <f>+Summary!$A$33</f>
        <v>x</v>
      </c>
      <c r="B30" s="23">
        <f>+VLOOKUP(A30,Summary!$A$2:$N$44,9,FALSE)</f>
        <v>0</v>
      </c>
      <c r="C30" s="23">
        <f t="shared" si="4"/>
        <v>750</v>
      </c>
      <c r="D30" s="25">
        <f t="shared" si="5"/>
        <v>750</v>
      </c>
      <c r="N30" s="35"/>
      <c r="O30" s="1"/>
      <c r="P30" s="32"/>
      <c r="Q30" s="1" t="s">
        <v>17</v>
      </c>
      <c r="R30" s="1"/>
      <c r="T30" s="126" t="str">
        <f>+Summary!$A$40</f>
        <v>Taxable</v>
      </c>
    </row>
    <row r="31" spans="1:20" ht="15.75">
      <c r="A31" s="139" t="s">
        <v>39</v>
      </c>
      <c r="B31" s="26">
        <f>+SUM(B12:B30)</f>
        <v>0</v>
      </c>
      <c r="C31" s="26">
        <f>+SUM(C12:C30)</f>
        <v>3000</v>
      </c>
      <c r="D31" s="26">
        <f t="shared" si="5"/>
        <v>3000</v>
      </c>
      <c r="N31" s="35"/>
      <c r="O31" s="1"/>
      <c r="P31" s="32"/>
      <c r="Q31" s="1" t="s">
        <v>17</v>
      </c>
      <c r="R31" s="1"/>
      <c r="T31" s="126" t="str">
        <f>+Summary!$A$41</f>
        <v>Cash</v>
      </c>
    </row>
    <row r="32" spans="1:20">
      <c r="D32" s="25"/>
      <c r="N32" s="35"/>
      <c r="O32" s="1"/>
      <c r="P32" s="32"/>
      <c r="Q32" s="1" t="s">
        <v>17</v>
      </c>
      <c r="R32" s="1"/>
    </row>
    <row r="33" spans="1:20" ht="15.75">
      <c r="A33" s="135" t="s">
        <v>273</v>
      </c>
      <c r="D33" s="25"/>
      <c r="N33" s="35"/>
      <c r="O33" s="1"/>
      <c r="P33" s="32"/>
      <c r="Q33" s="1" t="s">
        <v>17</v>
      </c>
      <c r="R33" s="1"/>
    </row>
    <row r="34" spans="1:20">
      <c r="A34" s="126" t="str">
        <f>+Summary!$A$37</f>
        <v>Health Savings</v>
      </c>
      <c r="B34" s="23">
        <f>+VLOOKUP(A34,Summary!$A$2:$N$44,9,FALSE)</f>
        <v>0</v>
      </c>
      <c r="C34" s="23">
        <f>+SUMIF($Q:$Q,$A34,$P:$P)</f>
        <v>0</v>
      </c>
      <c r="D34" s="25">
        <f>+C34-B34</f>
        <v>0</v>
      </c>
      <c r="N34" s="35"/>
      <c r="O34" s="1"/>
      <c r="P34" s="32"/>
      <c r="Q34" s="1" t="s">
        <v>17</v>
      </c>
      <c r="R34" s="1"/>
    </row>
    <row r="35" spans="1:20">
      <c r="A35" s="126" t="str">
        <f>+Summary!$A$38</f>
        <v>401(k)</v>
      </c>
      <c r="B35" s="23">
        <f>+VLOOKUP(A35,Summary!$A$2:$N$44,9,FALSE)</f>
        <v>0</v>
      </c>
      <c r="C35" s="23">
        <f>+SUMIF($Q:$Q,$A35,$P:$P)</f>
        <v>0</v>
      </c>
      <c r="D35" s="25">
        <f t="shared" ref="D35:D38" si="6">+C35-B35</f>
        <v>0</v>
      </c>
      <c r="N35" s="35"/>
      <c r="O35" s="1"/>
      <c r="P35" s="32"/>
      <c r="Q35" s="1" t="s">
        <v>17</v>
      </c>
      <c r="R35" s="1"/>
    </row>
    <row r="36" spans="1:20">
      <c r="A36" s="126" t="str">
        <f>+Summary!$A$39</f>
        <v>IRA</v>
      </c>
      <c r="B36" s="23">
        <f>+VLOOKUP(A36,Summary!$A$2:$N$44,9,FALSE)</f>
        <v>0</v>
      </c>
      <c r="C36" s="23">
        <f>+SUMIF($Q:$Q,$A36,$P:$P)</f>
        <v>0</v>
      </c>
      <c r="D36" s="25">
        <f t="shared" si="6"/>
        <v>0</v>
      </c>
      <c r="N36" s="35"/>
      <c r="O36" s="1"/>
      <c r="P36" s="32"/>
      <c r="Q36" s="1" t="s">
        <v>17</v>
      </c>
      <c r="R36" s="1"/>
    </row>
    <row r="37" spans="1:20">
      <c r="A37" s="126" t="str">
        <f>+Summary!$A$40</f>
        <v>Taxable</v>
      </c>
      <c r="B37" s="23">
        <f>+VLOOKUP(A37,Summary!$A$2:$N$44,9,FALSE)</f>
        <v>0</v>
      </c>
      <c r="C37" s="23">
        <f>+SUMIF($Q:$Q,$A37,$P:$P)</f>
        <v>0</v>
      </c>
      <c r="D37" s="25">
        <f t="shared" si="6"/>
        <v>0</v>
      </c>
      <c r="N37" s="35"/>
      <c r="O37" s="1"/>
      <c r="P37" s="32"/>
      <c r="Q37" s="1" t="s">
        <v>17</v>
      </c>
      <c r="R37" s="1"/>
      <c r="T37"/>
    </row>
    <row r="38" spans="1:20">
      <c r="A38" s="126" t="str">
        <f>+Summary!$A$41</f>
        <v>Cash</v>
      </c>
      <c r="B38" s="23">
        <f>+VLOOKUP(A38,Summary!$A$2:$N$44,9,FALSE)</f>
        <v>0</v>
      </c>
      <c r="C38" s="23">
        <f>+SUMIF($Q:$Q,$A38,$P:$P)</f>
        <v>0</v>
      </c>
      <c r="D38" s="25">
        <f t="shared" si="6"/>
        <v>0</v>
      </c>
      <c r="N38" s="35"/>
      <c r="O38" s="1"/>
      <c r="P38" s="32"/>
      <c r="Q38" s="1" t="s">
        <v>17</v>
      </c>
      <c r="R38" s="1"/>
      <c r="T38"/>
    </row>
    <row r="39" spans="1:20" ht="15.75">
      <c r="A39" s="139" t="s">
        <v>274</v>
      </c>
      <c r="B39" s="26">
        <f>+SUM(B34:B38)</f>
        <v>0</v>
      </c>
      <c r="C39" s="26">
        <f>+SUM(C34:C38)</f>
        <v>0</v>
      </c>
      <c r="D39" s="26">
        <f>+C39-B39</f>
        <v>0</v>
      </c>
      <c r="N39" s="35"/>
      <c r="O39" s="1"/>
      <c r="P39" s="32"/>
      <c r="Q39" s="1" t="s">
        <v>17</v>
      </c>
      <c r="R39" s="1"/>
      <c r="T39"/>
    </row>
    <row r="40" spans="1:20">
      <c r="B40" s="25"/>
      <c r="C40" s="25"/>
      <c r="N40" s="35"/>
      <c r="O40" s="1"/>
      <c r="P40" s="32"/>
      <c r="Q40" s="1" t="s">
        <v>17</v>
      </c>
      <c r="R40" s="1"/>
      <c r="T40"/>
    </row>
    <row r="41" spans="1:20" ht="15.75">
      <c r="A41" s="135" t="s">
        <v>211</v>
      </c>
      <c r="B41" s="127">
        <f>+VLOOKUP(A41,Summary!$A$2:$N$44,9,FALSE)</f>
        <v>0</v>
      </c>
      <c r="C41" s="26">
        <f>+C9-C31-C39</f>
        <v>-3000</v>
      </c>
      <c r="D41" s="4"/>
      <c r="N41" s="35"/>
      <c r="O41" s="1"/>
      <c r="P41" s="32"/>
      <c r="Q41" s="1" t="s">
        <v>17</v>
      </c>
      <c r="R41" s="1"/>
      <c r="T41"/>
    </row>
    <row r="42" spans="1:20">
      <c r="N42" s="35"/>
      <c r="O42" s="1"/>
      <c r="P42" s="32"/>
      <c r="Q42" s="1" t="s">
        <v>17</v>
      </c>
      <c r="R42" s="1"/>
      <c r="T42"/>
    </row>
    <row r="43" spans="1:20">
      <c r="N43" s="35"/>
      <c r="O43" s="1"/>
      <c r="P43" s="32"/>
      <c r="Q43" s="1" t="s">
        <v>17</v>
      </c>
      <c r="R43" s="1"/>
      <c r="T43"/>
    </row>
    <row r="44" spans="1:20">
      <c r="N44" s="35"/>
      <c r="O44" s="1"/>
      <c r="P44" s="32"/>
      <c r="Q44" s="1" t="s">
        <v>17</v>
      </c>
      <c r="R44" s="1"/>
      <c r="T44" s="33"/>
    </row>
    <row r="45" spans="1:20">
      <c r="N45" s="35"/>
      <c r="O45" s="1"/>
      <c r="P45" s="32"/>
      <c r="Q45" s="1" t="s">
        <v>17</v>
      </c>
      <c r="R45" s="1"/>
      <c r="T45"/>
    </row>
    <row r="46" spans="1:20">
      <c r="C46" s="23"/>
      <c r="N46" s="35"/>
      <c r="O46" s="1"/>
      <c r="P46" s="32"/>
      <c r="Q46" s="1" t="s">
        <v>17</v>
      </c>
      <c r="R46" s="1"/>
      <c r="T46"/>
    </row>
    <row r="47" spans="1:20">
      <c r="N47" s="35"/>
      <c r="O47" s="1"/>
      <c r="P47" s="32"/>
      <c r="Q47" s="1" t="s">
        <v>17</v>
      </c>
      <c r="R47" s="1"/>
      <c r="T47"/>
    </row>
    <row r="48" spans="1:20">
      <c r="N48" s="35"/>
      <c r="O48" s="1"/>
      <c r="P48" s="32"/>
      <c r="Q48" s="1" t="s">
        <v>17</v>
      </c>
      <c r="R48" s="1"/>
      <c r="T48"/>
    </row>
    <row r="49" spans="3:20">
      <c r="C49" s="92"/>
      <c r="N49" s="35"/>
      <c r="O49" s="1"/>
      <c r="P49" s="32"/>
      <c r="Q49" s="1" t="s">
        <v>17</v>
      </c>
      <c r="R49" s="1"/>
      <c r="T49"/>
    </row>
    <row r="50" spans="3:20">
      <c r="N50" s="35"/>
      <c r="O50" s="1"/>
      <c r="P50" s="32"/>
      <c r="Q50" s="1" t="s">
        <v>17</v>
      </c>
      <c r="R50" s="1"/>
      <c r="T50"/>
    </row>
    <row r="51" spans="3:20">
      <c r="N51" s="35"/>
      <c r="O51" s="1"/>
      <c r="P51" s="32"/>
      <c r="Q51" s="1" t="s">
        <v>17</v>
      </c>
      <c r="R51" s="1"/>
      <c r="T51"/>
    </row>
    <row r="52" spans="3:20">
      <c r="N52" s="35"/>
      <c r="O52" s="1"/>
      <c r="P52" s="32"/>
      <c r="Q52" s="1" t="s">
        <v>17</v>
      </c>
      <c r="R52" s="1"/>
      <c r="T52"/>
    </row>
    <row r="53" spans="3:20">
      <c r="N53" s="35"/>
      <c r="O53" s="1"/>
      <c r="P53" s="32"/>
      <c r="Q53" s="1" t="s">
        <v>17</v>
      </c>
      <c r="R53" s="1"/>
      <c r="T53"/>
    </row>
    <row r="54" spans="3:20">
      <c r="N54" s="35"/>
      <c r="O54" s="1"/>
      <c r="P54" s="32"/>
      <c r="Q54" s="1" t="s">
        <v>17</v>
      </c>
      <c r="R54" s="1"/>
      <c r="T54"/>
    </row>
    <row r="55" spans="3:20">
      <c r="N55" s="35"/>
      <c r="O55" s="1"/>
      <c r="P55" s="32"/>
      <c r="Q55" s="1" t="s">
        <v>17</v>
      </c>
      <c r="R55" s="1"/>
      <c r="T55"/>
    </row>
    <row r="56" spans="3:20">
      <c r="N56" s="35"/>
      <c r="O56" s="1"/>
      <c r="P56" s="32"/>
      <c r="Q56" s="1" t="s">
        <v>17</v>
      </c>
      <c r="R56" s="1"/>
      <c r="T56"/>
    </row>
    <row r="57" spans="3:20">
      <c r="N57" s="35"/>
      <c r="O57" s="1"/>
      <c r="P57" s="32"/>
      <c r="Q57" s="1" t="s">
        <v>17</v>
      </c>
      <c r="R57" s="1"/>
      <c r="T57"/>
    </row>
    <row r="58" spans="3:20">
      <c r="N58" s="35"/>
      <c r="O58" s="1"/>
      <c r="P58" s="32"/>
      <c r="Q58" s="1" t="s">
        <v>17</v>
      </c>
      <c r="R58" s="1"/>
      <c r="T58"/>
    </row>
    <row r="59" spans="3:20">
      <c r="N59" s="35"/>
      <c r="O59" s="1"/>
      <c r="P59" s="32"/>
      <c r="Q59" s="1" t="s">
        <v>17</v>
      </c>
      <c r="R59" s="1"/>
      <c r="T59"/>
    </row>
    <row r="60" spans="3:20">
      <c r="N60" s="35"/>
      <c r="O60" s="1"/>
      <c r="P60" s="32"/>
      <c r="Q60" s="1" t="s">
        <v>17</v>
      </c>
      <c r="R60" s="1"/>
      <c r="T60"/>
    </row>
    <row r="61" spans="3:20">
      <c r="N61" s="35"/>
      <c r="O61" s="1"/>
      <c r="P61" s="32"/>
      <c r="Q61" s="1" t="s">
        <v>17</v>
      </c>
      <c r="R61" s="1"/>
      <c r="T61"/>
    </row>
    <row r="62" spans="3:20">
      <c r="N62" s="35"/>
      <c r="O62" s="1"/>
      <c r="P62" s="32"/>
      <c r="Q62" s="1" t="s">
        <v>17</v>
      </c>
      <c r="R62" s="1"/>
      <c r="T62"/>
    </row>
    <row r="63" spans="3:20">
      <c r="N63" s="35"/>
      <c r="O63" s="1"/>
      <c r="P63" s="32"/>
      <c r="Q63" s="1" t="s">
        <v>17</v>
      </c>
      <c r="R63" s="1"/>
      <c r="T63"/>
    </row>
    <row r="64" spans="3:20">
      <c r="N64" s="35"/>
      <c r="O64" s="1"/>
      <c r="P64" s="32"/>
      <c r="Q64" s="1" t="s">
        <v>17</v>
      </c>
      <c r="R64" s="1"/>
      <c r="T64"/>
    </row>
    <row r="65" spans="14:20">
      <c r="N65" s="35"/>
      <c r="O65" s="1"/>
      <c r="P65" s="32"/>
      <c r="Q65" s="1" t="s">
        <v>17</v>
      </c>
      <c r="R65" s="1"/>
      <c r="T65"/>
    </row>
    <row r="66" spans="14:20">
      <c r="N66" s="35"/>
      <c r="O66" s="1"/>
      <c r="P66" s="32"/>
      <c r="Q66" s="1" t="s">
        <v>17</v>
      </c>
      <c r="R66" s="1"/>
      <c r="T66"/>
    </row>
    <row r="67" spans="14:20">
      <c r="N67" s="35"/>
      <c r="O67" s="1"/>
      <c r="P67" s="32"/>
      <c r="Q67" s="1" t="s">
        <v>17</v>
      </c>
      <c r="R67" s="1"/>
      <c r="T67"/>
    </row>
    <row r="68" spans="14:20">
      <c r="N68" s="35"/>
      <c r="O68" s="1"/>
      <c r="P68" s="32"/>
      <c r="Q68" s="1" t="s">
        <v>17</v>
      </c>
      <c r="R68" s="1"/>
      <c r="T68"/>
    </row>
    <row r="69" spans="14:20">
      <c r="N69" s="35"/>
      <c r="O69" s="1"/>
      <c r="P69" s="32"/>
      <c r="Q69" s="1" t="s">
        <v>17</v>
      </c>
      <c r="R69" s="1"/>
      <c r="T69"/>
    </row>
    <row r="70" spans="14:20">
      <c r="N70" s="35"/>
      <c r="O70" s="1"/>
      <c r="P70" s="32"/>
      <c r="Q70" s="1" t="s">
        <v>17</v>
      </c>
      <c r="R70" s="1"/>
      <c r="T70"/>
    </row>
    <row r="71" spans="14:20">
      <c r="N71" s="35"/>
      <c r="O71" s="1"/>
      <c r="P71" s="32"/>
      <c r="Q71" s="1" t="s">
        <v>17</v>
      </c>
      <c r="R71" s="1"/>
      <c r="T71"/>
    </row>
    <row r="72" spans="14:20">
      <c r="N72" s="35"/>
      <c r="O72" s="1"/>
      <c r="P72" s="32"/>
      <c r="Q72" s="1" t="s">
        <v>17</v>
      </c>
      <c r="R72" s="1"/>
      <c r="T72"/>
    </row>
    <row r="73" spans="14:20">
      <c r="N73" s="35"/>
      <c r="O73" s="1"/>
      <c r="P73" s="32"/>
      <c r="Q73" s="1" t="s">
        <v>17</v>
      </c>
      <c r="R73" s="1"/>
      <c r="T73"/>
    </row>
    <row r="74" spans="14:20">
      <c r="N74" s="35"/>
      <c r="O74" s="1"/>
      <c r="P74" s="32"/>
      <c r="Q74" s="1" t="s">
        <v>17</v>
      </c>
      <c r="R74" s="1"/>
      <c r="T74"/>
    </row>
    <row r="75" spans="14:20">
      <c r="N75" s="35"/>
      <c r="O75" s="1"/>
      <c r="P75" s="32"/>
      <c r="Q75" s="1" t="s">
        <v>17</v>
      </c>
      <c r="R75" s="1"/>
      <c r="T75"/>
    </row>
    <row r="76" spans="14:20">
      <c r="N76" s="35"/>
      <c r="O76" s="1"/>
      <c r="P76" s="32"/>
      <c r="Q76" s="1" t="s">
        <v>17</v>
      </c>
      <c r="R76" s="1"/>
      <c r="T76"/>
    </row>
    <row r="77" spans="14:20">
      <c r="N77" s="35"/>
      <c r="O77" s="1"/>
      <c r="P77" s="32"/>
      <c r="Q77" s="1" t="s">
        <v>17</v>
      </c>
      <c r="R77" s="1"/>
      <c r="T77"/>
    </row>
    <row r="78" spans="14:20">
      <c r="N78" s="35"/>
      <c r="O78" s="1"/>
      <c r="P78" s="32"/>
      <c r="Q78" s="1" t="s">
        <v>17</v>
      </c>
      <c r="R78" s="1"/>
      <c r="T78"/>
    </row>
    <row r="79" spans="14:20">
      <c r="N79" s="35"/>
      <c r="O79" s="1"/>
      <c r="P79" s="32"/>
      <c r="Q79" s="1" t="s">
        <v>17</v>
      </c>
      <c r="R79" s="1"/>
      <c r="T79"/>
    </row>
    <row r="80" spans="14:20">
      <c r="N80" s="35"/>
      <c r="O80" s="1"/>
      <c r="P80" s="32"/>
      <c r="Q80" s="1" t="s">
        <v>17</v>
      </c>
      <c r="R80" s="1"/>
      <c r="T80"/>
    </row>
    <row r="81" spans="14:20">
      <c r="N81" s="35"/>
      <c r="O81" s="1"/>
      <c r="P81" s="32"/>
      <c r="Q81" s="1" t="s">
        <v>17</v>
      </c>
      <c r="R81" s="1"/>
      <c r="T81"/>
    </row>
    <row r="82" spans="14:20">
      <c r="N82" s="35"/>
      <c r="O82" s="1"/>
      <c r="P82" s="32"/>
      <c r="Q82" s="1" t="s">
        <v>17</v>
      </c>
      <c r="R82" s="1"/>
      <c r="T82"/>
    </row>
    <row r="83" spans="14:20">
      <c r="N83" s="35"/>
      <c r="O83" s="1"/>
      <c r="P83" s="32"/>
      <c r="Q83" s="1" t="s">
        <v>17</v>
      </c>
      <c r="R83" s="1"/>
      <c r="T83"/>
    </row>
    <row r="84" spans="14:20">
      <c r="N84" s="35"/>
      <c r="O84" s="1"/>
      <c r="P84" s="32"/>
      <c r="Q84" s="1" t="s">
        <v>17</v>
      </c>
      <c r="R84" s="1"/>
      <c r="T84"/>
    </row>
    <row r="85" spans="14:20">
      <c r="N85" s="35"/>
      <c r="O85" s="1"/>
      <c r="P85" s="32"/>
      <c r="Q85" s="1" t="s">
        <v>17</v>
      </c>
      <c r="R85" s="1"/>
      <c r="T85"/>
    </row>
    <row r="86" spans="14:20">
      <c r="N86" s="35"/>
      <c r="O86" s="1"/>
      <c r="P86" s="32"/>
      <c r="Q86" s="1" t="s">
        <v>17</v>
      </c>
      <c r="R86" s="1"/>
      <c r="T86"/>
    </row>
    <row r="87" spans="14:20">
      <c r="N87" s="35"/>
      <c r="O87" s="1"/>
      <c r="P87" s="32"/>
      <c r="Q87" s="1" t="s">
        <v>17</v>
      </c>
      <c r="R87" s="1"/>
      <c r="T87"/>
    </row>
    <row r="88" spans="14:20">
      <c r="N88" s="35"/>
      <c r="O88" s="1"/>
      <c r="P88" s="32"/>
      <c r="Q88" s="1" t="s">
        <v>17</v>
      </c>
      <c r="R88" s="1"/>
      <c r="T88"/>
    </row>
    <row r="89" spans="14:20">
      <c r="N89" s="35"/>
      <c r="O89" s="1"/>
      <c r="P89" s="32"/>
      <c r="Q89" s="1" t="s">
        <v>17</v>
      </c>
      <c r="R89" s="1"/>
      <c r="T89"/>
    </row>
    <row r="90" spans="14:20">
      <c r="N90" s="35"/>
      <c r="O90" s="1"/>
      <c r="P90" s="32"/>
      <c r="Q90" s="1" t="s">
        <v>17</v>
      </c>
      <c r="R90" s="1"/>
      <c r="T90"/>
    </row>
    <row r="91" spans="14:20">
      <c r="N91" s="35"/>
      <c r="O91" s="1"/>
      <c r="P91" s="32"/>
      <c r="Q91" s="1" t="s">
        <v>17</v>
      </c>
      <c r="R91" s="1"/>
      <c r="T91"/>
    </row>
    <row r="92" spans="14:20">
      <c r="N92" s="35"/>
      <c r="O92" s="1"/>
      <c r="P92" s="32"/>
      <c r="Q92" s="1" t="s">
        <v>17</v>
      </c>
      <c r="R92" s="1"/>
      <c r="T92"/>
    </row>
    <row r="93" spans="14:20">
      <c r="N93" s="35"/>
      <c r="O93" s="1"/>
      <c r="P93" s="32"/>
      <c r="Q93" s="1" t="s">
        <v>17</v>
      </c>
      <c r="R93" s="1"/>
      <c r="T93"/>
    </row>
    <row r="94" spans="14:20">
      <c r="N94" s="35"/>
      <c r="O94" s="1"/>
      <c r="P94" s="32"/>
      <c r="Q94" s="1" t="s">
        <v>17</v>
      </c>
      <c r="R94" s="1"/>
      <c r="T94"/>
    </row>
    <row r="95" spans="14:20">
      <c r="N95" s="35"/>
      <c r="O95" s="1"/>
      <c r="P95" s="32"/>
      <c r="Q95" s="1" t="s">
        <v>17</v>
      </c>
      <c r="R95" s="1"/>
      <c r="T95"/>
    </row>
    <row r="96" spans="14:20">
      <c r="N96" s="35"/>
      <c r="O96" s="1"/>
      <c r="P96" s="32"/>
      <c r="Q96" s="1" t="s">
        <v>17</v>
      </c>
      <c r="R96" s="1"/>
      <c r="T96"/>
    </row>
    <row r="97" spans="14:20">
      <c r="N97" s="35"/>
      <c r="O97" s="1"/>
      <c r="P97" s="32"/>
      <c r="Q97" s="1" t="s">
        <v>17</v>
      </c>
      <c r="R97" s="1"/>
      <c r="T97"/>
    </row>
    <row r="98" spans="14:20">
      <c r="N98" s="35"/>
      <c r="O98" s="1"/>
      <c r="P98" s="32"/>
      <c r="Q98" s="1" t="s">
        <v>17</v>
      </c>
      <c r="R98" s="1"/>
      <c r="T98"/>
    </row>
    <row r="99" spans="14:20">
      <c r="N99" s="35"/>
      <c r="O99" s="1"/>
      <c r="P99" s="32"/>
      <c r="Q99" s="1" t="s">
        <v>17</v>
      </c>
      <c r="R99" s="1"/>
      <c r="T99"/>
    </row>
    <row r="100" spans="14:20">
      <c r="N100" s="35"/>
      <c r="O100" s="1"/>
      <c r="P100" s="32"/>
      <c r="Q100" s="1" t="s">
        <v>17</v>
      </c>
      <c r="R100" s="1"/>
      <c r="T100"/>
    </row>
    <row r="101" spans="14:20">
      <c r="N101" s="35"/>
      <c r="O101" s="1"/>
      <c r="P101" s="32"/>
      <c r="Q101" s="1" t="s">
        <v>17</v>
      </c>
      <c r="R101" s="1"/>
      <c r="T101"/>
    </row>
    <row r="102" spans="14:20">
      <c r="N102" s="35"/>
      <c r="O102" s="1"/>
      <c r="P102" s="32"/>
      <c r="Q102" s="1" t="s">
        <v>17</v>
      </c>
      <c r="R102" s="1"/>
      <c r="T102"/>
    </row>
    <row r="103" spans="14:20">
      <c r="N103" s="35"/>
      <c r="O103" s="1"/>
      <c r="P103" s="32"/>
      <c r="Q103" s="1" t="s">
        <v>17</v>
      </c>
      <c r="R103" s="1"/>
      <c r="T103"/>
    </row>
    <row r="104" spans="14:20">
      <c r="N104" s="35"/>
      <c r="O104" s="1"/>
      <c r="P104" s="32"/>
      <c r="Q104" s="1" t="s">
        <v>17</v>
      </c>
      <c r="R104" s="1"/>
      <c r="T104"/>
    </row>
    <row r="105" spans="14:20">
      <c r="N105" s="35"/>
      <c r="O105" s="1"/>
      <c r="P105" s="32"/>
      <c r="Q105" s="1" t="s">
        <v>17</v>
      </c>
      <c r="R105" s="1"/>
      <c r="T105"/>
    </row>
    <row r="106" spans="14:20">
      <c r="N106" s="35"/>
      <c r="O106" s="1"/>
      <c r="P106" s="32"/>
      <c r="Q106" s="1" t="s">
        <v>17</v>
      </c>
      <c r="R106" s="1"/>
      <c r="T106"/>
    </row>
    <row r="107" spans="14:20">
      <c r="N107" s="35"/>
      <c r="O107" s="1"/>
      <c r="P107" s="32"/>
      <c r="Q107" s="1" t="s">
        <v>17</v>
      </c>
      <c r="R107" s="1"/>
      <c r="T107"/>
    </row>
    <row r="108" spans="14:20">
      <c r="N108" s="35"/>
      <c r="O108" s="1"/>
      <c r="P108" s="32"/>
      <c r="Q108" s="1" t="s">
        <v>17</v>
      </c>
      <c r="R108" s="1"/>
      <c r="T108"/>
    </row>
    <row r="109" spans="14:20">
      <c r="N109" s="35"/>
      <c r="O109" s="1"/>
      <c r="P109" s="32"/>
      <c r="Q109" s="1" t="s">
        <v>17</v>
      </c>
      <c r="R109" s="1"/>
      <c r="T109"/>
    </row>
    <row r="110" spans="14:20">
      <c r="N110" s="35"/>
      <c r="O110" s="1"/>
      <c r="P110" s="32"/>
      <c r="Q110" s="1" t="s">
        <v>17</v>
      </c>
      <c r="R110" s="1"/>
      <c r="T110"/>
    </row>
    <row r="111" spans="14:20">
      <c r="N111" s="35"/>
      <c r="O111" s="1"/>
      <c r="P111" s="32"/>
      <c r="Q111" s="1" t="s">
        <v>17</v>
      </c>
      <c r="R111" s="1"/>
      <c r="T111"/>
    </row>
    <row r="112" spans="14:20">
      <c r="N112" s="35"/>
      <c r="O112" s="1"/>
      <c r="P112" s="32"/>
      <c r="Q112" s="1" t="s">
        <v>17</v>
      </c>
      <c r="R112" s="1"/>
      <c r="T112"/>
    </row>
    <row r="113" spans="14:20">
      <c r="N113" s="35"/>
      <c r="O113" s="1"/>
      <c r="P113" s="32"/>
      <c r="Q113" s="1" t="s">
        <v>17</v>
      </c>
      <c r="R113" s="1"/>
      <c r="T113"/>
    </row>
    <row r="114" spans="14:20">
      <c r="N114" s="35"/>
      <c r="O114" s="1"/>
      <c r="P114" s="32"/>
      <c r="Q114" s="1"/>
      <c r="R114" s="1"/>
      <c r="T114"/>
    </row>
    <row r="115" spans="14:20">
      <c r="N115" s="35"/>
      <c r="O115" s="1"/>
      <c r="P115" s="1"/>
      <c r="Q115" s="1"/>
      <c r="R115" s="1"/>
      <c r="T115"/>
    </row>
    <row r="116" spans="14:20">
      <c r="N116" s="35"/>
      <c r="O116" s="1"/>
      <c r="P116" s="1"/>
      <c r="Q116" s="1"/>
      <c r="R116" s="1"/>
      <c r="T116"/>
    </row>
    <row r="117" spans="14:20">
      <c r="N117" s="35"/>
      <c r="O117" s="1"/>
      <c r="P117" s="1"/>
      <c r="Q117" s="1"/>
      <c r="R117" s="1"/>
      <c r="T117"/>
    </row>
    <row r="118" spans="14:20">
      <c r="N118" s="35"/>
      <c r="O118" s="1"/>
      <c r="P118" s="1"/>
      <c r="Q118" s="1"/>
      <c r="R118" s="1"/>
      <c r="T118"/>
    </row>
    <row r="119" spans="14:20">
      <c r="N119" s="35"/>
      <c r="O119" s="1"/>
      <c r="P119" s="1"/>
      <c r="Q119" s="1"/>
      <c r="R119" s="1"/>
      <c r="T119"/>
    </row>
    <row r="120" spans="14:20">
      <c r="N120" s="35"/>
      <c r="O120" s="1"/>
      <c r="P120" s="1"/>
      <c r="Q120" s="1"/>
      <c r="R120" s="1"/>
      <c r="T120"/>
    </row>
    <row r="121" spans="14:20">
      <c r="N121" s="35"/>
      <c r="O121" s="1"/>
      <c r="P121" s="1"/>
      <c r="Q121" s="1"/>
      <c r="R121" s="1"/>
      <c r="T121"/>
    </row>
    <row r="122" spans="14:20">
      <c r="N122" s="35"/>
      <c r="O122" s="1"/>
      <c r="P122" s="1"/>
      <c r="Q122" s="1"/>
      <c r="R122" s="1"/>
      <c r="T122"/>
    </row>
    <row r="123" spans="14:20">
      <c r="N123" s="35"/>
      <c r="O123" s="1"/>
      <c r="P123" s="1"/>
      <c r="Q123" s="1"/>
      <c r="R123" s="1"/>
      <c r="T123"/>
    </row>
    <row r="124" spans="14:20">
      <c r="N124" s="35"/>
      <c r="O124" s="1"/>
      <c r="P124" s="1"/>
      <c r="Q124" s="1"/>
      <c r="R124" s="1"/>
      <c r="T124"/>
    </row>
    <row r="125" spans="14:20">
      <c r="N125" s="35"/>
      <c r="O125" s="1"/>
      <c r="P125" s="1"/>
      <c r="Q125" s="1"/>
      <c r="R125" s="1"/>
      <c r="T125"/>
    </row>
    <row r="126" spans="14:20">
      <c r="N126" s="35"/>
      <c r="O126" s="1"/>
      <c r="P126" s="1"/>
      <c r="Q126" s="1"/>
      <c r="R126" s="1"/>
      <c r="T126"/>
    </row>
    <row r="127" spans="14:20">
      <c r="N127" s="35"/>
      <c r="O127" s="1"/>
      <c r="P127" s="1"/>
      <c r="Q127" s="1"/>
      <c r="R127" s="1"/>
      <c r="T127"/>
    </row>
    <row r="128" spans="14:20">
      <c r="R128" s="1"/>
      <c r="T128"/>
    </row>
    <row r="129" spans="18:20">
      <c r="R129" s="1"/>
      <c r="T129"/>
    </row>
    <row r="130" spans="18:20">
      <c r="R130" s="1"/>
      <c r="T130"/>
    </row>
    <row r="131" spans="18:20">
      <c r="R131" s="1"/>
      <c r="T131"/>
    </row>
    <row r="132" spans="18:20">
      <c r="R132" s="1"/>
      <c r="T132"/>
    </row>
    <row r="133" spans="18:20">
      <c r="R133" s="1"/>
      <c r="T133"/>
    </row>
    <row r="134" spans="18:20">
      <c r="R134" s="1"/>
      <c r="T134"/>
    </row>
    <row r="135" spans="18:20">
      <c r="R135" s="1"/>
      <c r="T135"/>
    </row>
    <row r="136" spans="18:20">
      <c r="R136" s="1"/>
      <c r="T136"/>
    </row>
    <row r="137" spans="18:20">
      <c r="R137" s="1"/>
      <c r="T137"/>
    </row>
    <row r="138" spans="18:20">
      <c r="T138"/>
    </row>
    <row r="139" spans="18:20">
      <c r="T139"/>
    </row>
    <row r="140" spans="18:20">
      <c r="T140"/>
    </row>
    <row r="141" spans="18:20">
      <c r="T141"/>
    </row>
    <row r="142" spans="18:20">
      <c r="T142"/>
    </row>
    <row r="143" spans="18:20">
      <c r="T143"/>
    </row>
    <row r="144" spans="18:20">
      <c r="T144"/>
    </row>
    <row r="145" spans="18:20">
      <c r="T145"/>
    </row>
    <row r="146" spans="18:20">
      <c r="T146"/>
    </row>
    <row r="147" spans="18:20">
      <c r="T147"/>
    </row>
    <row r="148" spans="18:20">
      <c r="T148"/>
    </row>
    <row r="149" spans="18:20">
      <c r="T149"/>
    </row>
    <row r="150" spans="18:20">
      <c r="R150" s="1"/>
      <c r="T150"/>
    </row>
    <row r="151" spans="18:20">
      <c r="R151" s="1"/>
      <c r="T151"/>
    </row>
    <row r="152" spans="18:20">
      <c r="T152"/>
    </row>
    <row r="153" spans="18:20">
      <c r="T153"/>
    </row>
    <row r="154" spans="18:20">
      <c r="T154"/>
    </row>
    <row r="155" spans="18:20">
      <c r="T155"/>
    </row>
    <row r="156" spans="18:20">
      <c r="T156"/>
    </row>
    <row r="157" spans="18:20">
      <c r="T157"/>
    </row>
    <row r="158" spans="18:20">
      <c r="T158"/>
    </row>
    <row r="159" spans="18:20">
      <c r="T159"/>
    </row>
    <row r="160" spans="18:20">
      <c r="T160"/>
    </row>
    <row r="164" spans="18:20">
      <c r="R164" s="1"/>
    </row>
    <row r="165" spans="18:20">
      <c r="R165" s="1"/>
    </row>
    <row r="171" spans="18:20">
      <c r="S171" s="2"/>
    </row>
    <row r="172" spans="18:20">
      <c r="S172" s="2"/>
      <c r="T172"/>
    </row>
    <row r="173" spans="18:20">
      <c r="S173" s="2"/>
      <c r="T173"/>
    </row>
    <row r="174" spans="18:20">
      <c r="S174" s="2"/>
      <c r="T174"/>
    </row>
    <row r="175" spans="18:20">
      <c r="S175" s="2"/>
      <c r="T175"/>
    </row>
    <row r="176" spans="18:20">
      <c r="S176" s="2"/>
      <c r="T176"/>
    </row>
    <row r="177" spans="18:20">
      <c r="S177" s="2"/>
      <c r="T177"/>
    </row>
    <row r="178" spans="18:20">
      <c r="R178" s="1"/>
      <c r="S178" s="2"/>
      <c r="T178"/>
    </row>
    <row r="179" spans="18:20">
      <c r="R179" s="1"/>
      <c r="S179" s="2"/>
      <c r="T179"/>
    </row>
    <row r="180" spans="18:20">
      <c r="R180" s="1"/>
      <c r="S180" s="2"/>
      <c r="T180"/>
    </row>
    <row r="181" spans="18:20">
      <c r="R181" s="1"/>
      <c r="S181" s="2"/>
      <c r="T181"/>
    </row>
    <row r="182" spans="18:20">
      <c r="R182" s="1"/>
      <c r="S182" s="2"/>
      <c r="T182"/>
    </row>
    <row r="183" spans="18:20">
      <c r="R183" s="1"/>
      <c r="S183" s="2"/>
      <c r="T183"/>
    </row>
    <row r="184" spans="18:20">
      <c r="R184" s="1"/>
      <c r="S184" s="2"/>
      <c r="T184"/>
    </row>
    <row r="185" spans="18:20">
      <c r="R185" s="1"/>
      <c r="S185" s="2"/>
      <c r="T185"/>
    </row>
    <row r="186" spans="18:20">
      <c r="R186" s="1"/>
      <c r="S186" s="2"/>
      <c r="T186"/>
    </row>
    <row r="187" spans="18:20">
      <c r="R187" s="1"/>
      <c r="S187" s="2"/>
      <c r="T187"/>
    </row>
    <row r="188" spans="18:20">
      <c r="R188" s="1"/>
      <c r="S188" s="2"/>
      <c r="T188"/>
    </row>
    <row r="189" spans="18:20">
      <c r="R189" s="1"/>
      <c r="S189" s="2"/>
      <c r="T189"/>
    </row>
    <row r="190" spans="18:20">
      <c r="R190" s="1"/>
      <c r="S190" s="2"/>
      <c r="T190"/>
    </row>
    <row r="191" spans="18:20">
      <c r="R191" s="1"/>
      <c r="S191" s="2"/>
      <c r="T191"/>
    </row>
    <row r="192" spans="18:20">
      <c r="R192" s="1"/>
      <c r="S192" s="2"/>
      <c r="T192"/>
    </row>
    <row r="193" spans="10:20">
      <c r="S193" s="2"/>
      <c r="T193"/>
    </row>
    <row r="194" spans="10:20">
      <c r="S194" s="2"/>
      <c r="T194"/>
    </row>
    <row r="195" spans="10:20">
      <c r="S195" s="2"/>
      <c r="T195"/>
    </row>
    <row r="196" spans="10:20">
      <c r="S196" s="2"/>
      <c r="T196"/>
    </row>
    <row r="197" spans="10:20">
      <c r="J197" s="33"/>
      <c r="S197" s="2"/>
      <c r="T197"/>
    </row>
    <row r="198" spans="10:20">
      <c r="J198" s="33"/>
      <c r="S198" s="2"/>
      <c r="T198"/>
    </row>
    <row r="199" spans="10:20">
      <c r="J199" s="33"/>
      <c r="S199" s="2"/>
      <c r="T199"/>
    </row>
    <row r="200" spans="10:20">
      <c r="S200" s="2"/>
      <c r="T200"/>
    </row>
    <row r="201" spans="10:20">
      <c r="S201" s="2"/>
      <c r="T201"/>
    </row>
    <row r="202" spans="10:20">
      <c r="S202" s="2"/>
      <c r="T202"/>
    </row>
    <row r="203" spans="10:20">
      <c r="T203"/>
    </row>
    <row r="209" spans="20:20">
      <c r="T209"/>
    </row>
    <row r="210" spans="20:20">
      <c r="T210"/>
    </row>
    <row r="211" spans="20:20">
      <c r="T211"/>
    </row>
    <row r="212" spans="20:20">
      <c r="T212"/>
    </row>
    <row r="213" spans="20:20">
      <c r="T213"/>
    </row>
    <row r="214" spans="20:20">
      <c r="T214"/>
    </row>
  </sheetData>
  <conditionalFormatting sqref="D3 D34:D39 D6:D9">
    <cfRule type="cellIs" dxfId="14" priority="3" operator="lessThan">
      <formula>0</formula>
    </cfRule>
  </conditionalFormatting>
  <conditionalFormatting sqref="D4:D5 D12:D31">
    <cfRule type="cellIs" dxfId="13" priority="2" operator="greaterThan">
      <formula>0</formula>
    </cfRule>
  </conditionalFormatting>
  <conditionalFormatting sqref="D37">
    <cfRule type="cellIs" dxfId="12" priority="1" operator="lessThan">
      <formula>0</formula>
    </cfRule>
  </conditionalFormatting>
  <dataValidations count="1">
    <dataValidation type="list" allowBlank="1" showInputMessage="1" showErrorMessage="1" sqref="R138:R179 Q3:Q114">
      <formula1>$T$2:$T$31</formula1>
    </dataValidation>
  </dataValidations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Summary</vt:lpstr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Trends</vt:lpstr>
      <vt:lpstr>Groceries</vt:lpstr>
      <vt:lpstr>Income</vt:lpstr>
      <vt:lpstr>Paycheck</vt:lpstr>
      <vt:lpstr>Mortgage</vt:lpstr>
    </vt:vector>
  </TitlesOfParts>
  <Company>Pape-Dawson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Stiggins @PD</dc:creator>
  <cp:lastModifiedBy>DJ</cp:lastModifiedBy>
  <cp:lastPrinted>2015-03-18T13:15:57Z</cp:lastPrinted>
  <dcterms:created xsi:type="dcterms:W3CDTF">2014-12-30T19:44:22Z</dcterms:created>
  <dcterms:modified xsi:type="dcterms:W3CDTF">2015-06-06T17:34:41Z</dcterms:modified>
</cp:coreProperties>
</file>